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_Download\"/>
    </mc:Choice>
  </mc:AlternateContent>
  <bookViews>
    <workbookView xWindow="0" yWindow="0" windowWidth="28800" windowHeight="12000" tabRatio="889"/>
  </bookViews>
  <sheets>
    <sheet name="ОПТ" sheetId="1" r:id="rId1"/>
    <sheet name="РОЗНИЦА" sheetId="9" r:id="rId2"/>
    <sheet name="ОПТ2" sheetId="10" r:id="rId3"/>
  </sheets>
  <externalReferences>
    <externalReference r:id="rId4"/>
    <externalReference r:id="rId5"/>
  </externalReferences>
  <definedNames>
    <definedName name="_xlnm.Print_Area" localSheetId="0">ОПТ!$A$1:$R$129</definedName>
    <definedName name="_xlnm.Print_Area" localSheetId="2">ОПТ2!$A$1:$R$38</definedName>
    <definedName name="_xlnm.Print_Area" localSheetId="1">РОЗНИЦА!$A$1:$Q$125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0" l="1"/>
  <c r="G38" i="10"/>
  <c r="M37" i="10"/>
  <c r="G37" i="10"/>
  <c r="M36" i="10"/>
  <c r="G36" i="10"/>
  <c r="M35" i="10"/>
  <c r="G35" i="10"/>
  <c r="M34" i="10"/>
  <c r="G34" i="10"/>
  <c r="M33" i="10"/>
  <c r="G33" i="10"/>
  <c r="Q32" i="10"/>
  <c r="O32" i="10"/>
  <c r="P32" i="10" s="1"/>
  <c r="M32" i="10"/>
  <c r="Q31" i="10"/>
  <c r="O31" i="10"/>
  <c r="P31" i="10" s="1"/>
  <c r="M31" i="10"/>
  <c r="G31" i="10"/>
  <c r="Q30" i="10"/>
  <c r="O30" i="10" s="1"/>
  <c r="P30" i="10" s="1"/>
  <c r="M30" i="10"/>
  <c r="G30" i="10"/>
  <c r="Q29" i="10"/>
  <c r="O29" i="10" s="1"/>
  <c r="P29" i="10" s="1"/>
  <c r="M29" i="10"/>
  <c r="J29" i="10"/>
  <c r="E29" i="10"/>
  <c r="G32" i="10" s="1"/>
  <c r="C29" i="10"/>
  <c r="D29" i="10" s="1"/>
  <c r="Q28" i="10"/>
  <c r="O28" i="10"/>
  <c r="P28" i="10" s="1"/>
  <c r="M28" i="10"/>
  <c r="J28" i="10"/>
  <c r="E28" i="10"/>
  <c r="G29" i="10" s="1"/>
  <c r="Q27" i="10"/>
  <c r="O27" i="10"/>
  <c r="P27" i="10" s="1"/>
  <c r="M27" i="10"/>
  <c r="K27" i="10"/>
  <c r="I27" i="10"/>
  <c r="J27" i="10" s="1"/>
  <c r="E27" i="10"/>
  <c r="G28" i="10" s="1"/>
  <c r="C27" i="10"/>
  <c r="D27" i="10" s="1"/>
  <c r="K26" i="10"/>
  <c r="I26" i="10"/>
  <c r="J26" i="10" s="1"/>
  <c r="G26" i="10"/>
  <c r="E26" i="10"/>
  <c r="C26" i="10"/>
  <c r="Q25" i="10"/>
  <c r="O25" i="10" s="1"/>
  <c r="P25" i="10" s="1"/>
  <c r="M25" i="10"/>
  <c r="K25" i="10"/>
  <c r="I25" i="10" s="1"/>
  <c r="E25" i="10"/>
  <c r="G27" i="10" s="1"/>
  <c r="Q24" i="10"/>
  <c r="O24" i="10"/>
  <c r="P24" i="10" s="1"/>
  <c r="M24" i="10"/>
  <c r="K24" i="10"/>
  <c r="I24" i="10"/>
  <c r="J24" i="10" s="1"/>
  <c r="E24" i="10"/>
  <c r="G25" i="10" s="1"/>
  <c r="C24" i="10"/>
  <c r="D24" i="10" s="1"/>
  <c r="Q23" i="10"/>
  <c r="O23" i="10"/>
  <c r="P23" i="10" s="1"/>
  <c r="M23" i="10"/>
  <c r="K23" i="10"/>
  <c r="M21" i="10" s="1"/>
  <c r="I23" i="10"/>
  <c r="J23" i="10" s="1"/>
  <c r="E23" i="10"/>
  <c r="G24" i="10" s="1"/>
  <c r="C23" i="10"/>
  <c r="D23" i="10" s="1"/>
  <c r="Q22" i="10"/>
  <c r="O22" i="10" s="1"/>
  <c r="P22" i="10" s="1"/>
  <c r="M22" i="10"/>
  <c r="K22" i="10"/>
  <c r="M26" i="10" s="1"/>
  <c r="G22" i="10"/>
  <c r="E22" i="10"/>
  <c r="G23" i="10" s="1"/>
  <c r="Q21" i="10"/>
  <c r="O21" i="10" s="1"/>
  <c r="P21" i="10" s="1"/>
  <c r="K21" i="10"/>
  <c r="I21" i="10" s="1"/>
  <c r="J21" i="10" s="1"/>
  <c r="E21" i="10"/>
  <c r="C21" i="10"/>
  <c r="D21" i="10" s="1"/>
  <c r="Q20" i="10"/>
  <c r="O20" i="10" s="1"/>
  <c r="M20" i="10"/>
  <c r="K20" i="10"/>
  <c r="M17" i="10" s="1"/>
  <c r="G20" i="10"/>
  <c r="E20" i="10"/>
  <c r="C20" i="10" s="1"/>
  <c r="D20" i="10" s="1"/>
  <c r="Q19" i="10"/>
  <c r="O19" i="10" s="1"/>
  <c r="P19" i="10" s="1"/>
  <c r="M19" i="10"/>
  <c r="K19" i="10"/>
  <c r="I19" i="10" s="1"/>
  <c r="J19" i="10" s="1"/>
  <c r="E19" i="10"/>
  <c r="C19" i="10" s="1"/>
  <c r="D19" i="10" s="1"/>
  <c r="Q18" i="10"/>
  <c r="O18" i="10"/>
  <c r="P18" i="10" s="1"/>
  <c r="K18" i="10"/>
  <c r="I18" i="10"/>
  <c r="G18" i="10"/>
  <c r="E18" i="10"/>
  <c r="C18" i="10" s="1"/>
  <c r="Q17" i="10"/>
  <c r="O17" i="10"/>
  <c r="K17" i="10"/>
  <c r="I17" i="10"/>
  <c r="J17" i="10" s="1"/>
  <c r="G17" i="10"/>
  <c r="E17" i="10"/>
  <c r="C17" i="10"/>
  <c r="D17" i="10" s="1"/>
  <c r="M16" i="10"/>
  <c r="G16" i="10"/>
  <c r="E16" i="10"/>
  <c r="C16" i="10" s="1"/>
  <c r="D16" i="10" s="1"/>
  <c r="Q15" i="10"/>
  <c r="O15" i="10"/>
  <c r="P15" i="10" s="1"/>
  <c r="M15" i="10"/>
  <c r="K15" i="10"/>
  <c r="I15" i="10"/>
  <c r="J15" i="10" s="1"/>
  <c r="G15" i="10"/>
  <c r="E15" i="10"/>
  <c r="C15" i="10"/>
  <c r="D15" i="10" s="1"/>
  <c r="Q14" i="10"/>
  <c r="O14" i="10"/>
  <c r="P14" i="10" s="1"/>
  <c r="M14" i="10"/>
  <c r="K14" i="10"/>
  <c r="I14" i="10"/>
  <c r="J14" i="10" s="1"/>
  <c r="G14" i="10"/>
  <c r="E14" i="10"/>
  <c r="G12" i="10" s="1"/>
  <c r="C14" i="10"/>
  <c r="D14" i="10" s="1"/>
  <c r="Q13" i="10"/>
  <c r="O13" i="10" s="1"/>
  <c r="P13" i="10" s="1"/>
  <c r="M13" i="10"/>
  <c r="K13" i="10"/>
  <c r="I13" i="10" s="1"/>
  <c r="J13" i="10" s="1"/>
  <c r="G13" i="10"/>
  <c r="E13" i="10"/>
  <c r="G11" i="10" s="1"/>
  <c r="Q12" i="10"/>
  <c r="O12" i="10" s="1"/>
  <c r="P12" i="10" s="1"/>
  <c r="M12" i="10"/>
  <c r="K12" i="10"/>
  <c r="I12" i="10" s="1"/>
  <c r="J12" i="10" s="1"/>
  <c r="E12" i="10"/>
  <c r="C12" i="10" s="1"/>
  <c r="D12" i="10" s="1"/>
  <c r="Q11" i="10"/>
  <c r="O11" i="10"/>
  <c r="P11" i="10" s="1"/>
  <c r="M11" i="10"/>
  <c r="K11" i="10"/>
  <c r="I11" i="10"/>
  <c r="J11" i="10" s="1"/>
  <c r="E11" i="10"/>
  <c r="C11" i="10"/>
  <c r="D11" i="10" s="1"/>
  <c r="Q10" i="10"/>
  <c r="O10" i="10"/>
  <c r="P10" i="10" s="1"/>
  <c r="M10" i="10"/>
  <c r="K10" i="10"/>
  <c r="I10" i="10" s="1"/>
  <c r="G10" i="10"/>
  <c r="E10" i="10"/>
  <c r="G9" i="10" s="1"/>
  <c r="Q9" i="10"/>
  <c r="O9" i="10" s="1"/>
  <c r="P9" i="10" s="1"/>
  <c r="M9" i="10"/>
  <c r="K9" i="10"/>
  <c r="I9" i="10"/>
  <c r="E9" i="10"/>
  <c r="C9" i="10"/>
  <c r="D9" i="10" s="1"/>
  <c r="Q8" i="10"/>
  <c r="O8" i="10" s="1"/>
  <c r="M8" i="10"/>
  <c r="K8" i="10"/>
  <c r="I8" i="10" s="1"/>
  <c r="J8" i="10" s="1"/>
  <c r="G8" i="10"/>
  <c r="E8" i="10"/>
  <c r="C8" i="10" s="1"/>
  <c r="D8" i="10" s="1"/>
  <c r="Q7" i="10"/>
  <c r="O7" i="10" s="1"/>
  <c r="P7" i="10" s="1"/>
  <c r="K7" i="10"/>
  <c r="I7" i="10"/>
  <c r="G7" i="10"/>
  <c r="E7" i="10"/>
  <c r="C7" i="10"/>
  <c r="Q6" i="10"/>
  <c r="O6" i="10" s="1"/>
  <c r="P6" i="10" s="1"/>
  <c r="K6" i="10"/>
  <c r="M6" i="10" s="1"/>
  <c r="E6" i="10"/>
  <c r="G5" i="10" s="1"/>
  <c r="Q5" i="10"/>
  <c r="O5" i="10"/>
  <c r="M5" i="10"/>
  <c r="K5" i="10"/>
  <c r="I5" i="10"/>
  <c r="J5" i="10" s="1"/>
  <c r="E5" i="10"/>
  <c r="C5" i="10"/>
  <c r="K125" i="9"/>
  <c r="G125" i="9"/>
  <c r="K124" i="9"/>
  <c r="J124" i="9"/>
  <c r="I124" i="9"/>
  <c r="H124" i="9"/>
  <c r="G124" i="9"/>
  <c r="P123" i="9"/>
  <c r="K123" i="9"/>
  <c r="J123" i="9"/>
  <c r="H123" i="9"/>
  <c r="G123" i="9"/>
  <c r="P122" i="9"/>
  <c r="K122" i="9"/>
  <c r="J122" i="9"/>
  <c r="H122" i="9"/>
  <c r="G122" i="9"/>
  <c r="K121" i="9"/>
  <c r="G121" i="9"/>
  <c r="P120" i="9"/>
  <c r="O120" i="9"/>
  <c r="M120" i="9"/>
  <c r="K120" i="9"/>
  <c r="A120" i="9"/>
  <c r="P119" i="9"/>
  <c r="O119" i="9"/>
  <c r="M119" i="9"/>
  <c r="K119" i="9"/>
  <c r="G119" i="9"/>
  <c r="E119" i="9"/>
  <c r="A119" i="9"/>
  <c r="P118" i="9"/>
  <c r="O118" i="9"/>
  <c r="M118" i="9"/>
  <c r="K118" i="9"/>
  <c r="G118" i="9"/>
  <c r="E118" i="9"/>
  <c r="A118" i="9"/>
  <c r="P117" i="9"/>
  <c r="O117" i="9"/>
  <c r="M117" i="9"/>
  <c r="K117" i="9"/>
  <c r="G117" i="9"/>
  <c r="P116" i="9"/>
  <c r="O116" i="9"/>
  <c r="M116" i="9"/>
  <c r="K116" i="9"/>
  <c r="G116" i="9"/>
  <c r="E116" i="9"/>
  <c r="D116" i="9"/>
  <c r="C116" i="9"/>
  <c r="B116" i="9"/>
  <c r="A116" i="9"/>
  <c r="P115" i="9"/>
  <c r="O115" i="9"/>
  <c r="M115" i="9"/>
  <c r="K115" i="9"/>
  <c r="G115" i="9"/>
  <c r="E115" i="9"/>
  <c r="A115" i="9"/>
  <c r="P114" i="9"/>
  <c r="O114" i="9"/>
  <c r="M114" i="9"/>
  <c r="K114" i="9"/>
  <c r="G114" i="9"/>
  <c r="E114" i="9"/>
  <c r="A114" i="9"/>
  <c r="P113" i="9"/>
  <c r="O113" i="9"/>
  <c r="M113" i="9"/>
  <c r="K113" i="9"/>
  <c r="G113" i="9"/>
  <c r="E113" i="9"/>
  <c r="A113" i="9"/>
  <c r="E112" i="9"/>
  <c r="A112" i="9"/>
  <c r="K111" i="9"/>
  <c r="G111" i="9"/>
  <c r="E111" i="9"/>
  <c r="A111" i="9"/>
  <c r="K110" i="9"/>
  <c r="G110" i="9"/>
  <c r="M109" i="9"/>
  <c r="K109" i="9"/>
  <c r="G109" i="9"/>
  <c r="E109" i="9"/>
  <c r="M108" i="9"/>
  <c r="K108" i="9"/>
  <c r="G108" i="9"/>
  <c r="E108" i="9"/>
  <c r="M107" i="9"/>
  <c r="K107" i="9"/>
  <c r="G107" i="9"/>
  <c r="E107" i="9"/>
  <c r="K106" i="9"/>
  <c r="G106" i="9"/>
  <c r="M105" i="9"/>
  <c r="K105" i="9"/>
  <c r="G105" i="9"/>
  <c r="E105" i="9"/>
  <c r="D105" i="9"/>
  <c r="C105" i="9"/>
  <c r="B105" i="9"/>
  <c r="A105" i="9"/>
  <c r="Q104" i="9"/>
  <c r="M104" i="9"/>
  <c r="K104" i="9"/>
  <c r="G104" i="9"/>
  <c r="E104" i="9"/>
  <c r="D104" i="9"/>
  <c r="B104" i="9"/>
  <c r="A104" i="9"/>
  <c r="Q103" i="9"/>
  <c r="M103" i="9"/>
  <c r="K103" i="9"/>
  <c r="G103" i="9"/>
  <c r="E103" i="9"/>
  <c r="D103" i="9"/>
  <c r="C103" i="9"/>
  <c r="B103" i="9"/>
  <c r="A103" i="9"/>
  <c r="Q102" i="9"/>
  <c r="M102" i="9"/>
  <c r="K102" i="9"/>
  <c r="G102" i="9"/>
  <c r="E102" i="9"/>
  <c r="D102" i="9"/>
  <c r="B102" i="9"/>
  <c r="A102" i="9"/>
  <c r="Q101" i="9"/>
  <c r="M101" i="9"/>
  <c r="K101" i="9"/>
  <c r="I101" i="9"/>
  <c r="G101" i="9"/>
  <c r="E101" i="9"/>
  <c r="D101" i="9"/>
  <c r="B101" i="9"/>
  <c r="A101" i="9"/>
  <c r="Q100" i="9"/>
  <c r="M100" i="9"/>
  <c r="E100" i="9"/>
  <c r="D100" i="9"/>
  <c r="B100" i="9"/>
  <c r="A100" i="9"/>
  <c r="Q99" i="9"/>
  <c r="M99" i="9"/>
  <c r="K99" i="9"/>
  <c r="G99" i="9"/>
  <c r="E99" i="9"/>
  <c r="D99" i="9"/>
  <c r="B99" i="9"/>
  <c r="A99" i="9"/>
  <c r="Q98" i="9"/>
  <c r="M98" i="9"/>
  <c r="K98" i="9"/>
  <c r="G98" i="9"/>
  <c r="E98" i="9"/>
  <c r="D98" i="9"/>
  <c r="C98" i="9"/>
  <c r="B98" i="9"/>
  <c r="A98" i="9"/>
  <c r="Q97" i="9"/>
  <c r="M97" i="9"/>
  <c r="K97" i="9"/>
  <c r="G97" i="9"/>
  <c r="E97" i="9"/>
  <c r="D97" i="9"/>
  <c r="C97" i="9"/>
  <c r="B97" i="9"/>
  <c r="A97" i="9"/>
  <c r="Q96" i="9"/>
  <c r="O96" i="9"/>
  <c r="M96" i="9"/>
  <c r="K96" i="9"/>
  <c r="G96" i="9"/>
  <c r="E96" i="9"/>
  <c r="D96" i="9"/>
  <c r="C96" i="9"/>
  <c r="B96" i="9"/>
  <c r="A96" i="9"/>
  <c r="Q95" i="9"/>
  <c r="M95" i="9"/>
  <c r="K95" i="9"/>
  <c r="G95" i="9"/>
  <c r="E95" i="9"/>
  <c r="D95" i="9"/>
  <c r="C95" i="9"/>
  <c r="B95" i="9"/>
  <c r="A95" i="9"/>
  <c r="Q94" i="9"/>
  <c r="O94" i="9"/>
  <c r="M94" i="9"/>
  <c r="E94" i="9"/>
  <c r="D94" i="9"/>
  <c r="B94" i="9"/>
  <c r="A94" i="9"/>
  <c r="Q93" i="9"/>
  <c r="M93" i="9"/>
  <c r="K93" i="9"/>
  <c r="E93" i="9"/>
  <c r="D93" i="9"/>
  <c r="B93" i="9"/>
  <c r="A93" i="9"/>
  <c r="Q92" i="9"/>
  <c r="M92" i="9"/>
  <c r="K92" i="9"/>
  <c r="E92" i="9"/>
  <c r="D92" i="9"/>
  <c r="B92" i="9"/>
  <c r="A92" i="9"/>
  <c r="Q91" i="9"/>
  <c r="O91" i="9"/>
  <c r="M91" i="9"/>
  <c r="K91" i="9"/>
  <c r="E91" i="9"/>
  <c r="D91" i="9"/>
  <c r="B91" i="9"/>
  <c r="A91" i="9"/>
  <c r="Q90" i="9"/>
  <c r="M90" i="9"/>
  <c r="K90" i="9"/>
  <c r="G90" i="9"/>
  <c r="Q89" i="9"/>
  <c r="M89" i="9"/>
  <c r="K89" i="9"/>
  <c r="G89" i="9"/>
  <c r="E89" i="9"/>
  <c r="D89" i="9"/>
  <c r="B89" i="9"/>
  <c r="A89" i="9"/>
  <c r="Q88" i="9"/>
  <c r="M88" i="9"/>
  <c r="K88" i="9"/>
  <c r="G88" i="9"/>
  <c r="E88" i="9"/>
  <c r="D88" i="9"/>
  <c r="B88" i="9"/>
  <c r="A88" i="9"/>
  <c r="Q87" i="9"/>
  <c r="M87" i="9"/>
  <c r="K87" i="9"/>
  <c r="G87" i="9"/>
  <c r="E87" i="9"/>
  <c r="D87" i="9"/>
  <c r="C87" i="9"/>
  <c r="B87" i="9"/>
  <c r="A87" i="9"/>
  <c r="Q86" i="9"/>
  <c r="O86" i="9"/>
  <c r="M86" i="9"/>
  <c r="K86" i="9"/>
  <c r="G86" i="9"/>
  <c r="E86" i="9"/>
  <c r="D86" i="9"/>
  <c r="B86" i="9"/>
  <c r="A86" i="9"/>
  <c r="K85" i="9"/>
  <c r="G85" i="9"/>
  <c r="E85" i="9"/>
  <c r="D85" i="9"/>
  <c r="B85" i="9"/>
  <c r="A85" i="9"/>
  <c r="P84" i="9"/>
  <c r="O84" i="9"/>
  <c r="N84" i="9"/>
  <c r="M84" i="9"/>
  <c r="K84" i="9"/>
  <c r="G84" i="9"/>
  <c r="E84" i="9"/>
  <c r="D84" i="9"/>
  <c r="B84" i="9"/>
  <c r="A84" i="9"/>
  <c r="P83" i="9"/>
  <c r="O83" i="9"/>
  <c r="N83" i="9"/>
  <c r="M83" i="9"/>
  <c r="K83" i="9"/>
  <c r="G83" i="9"/>
  <c r="E83" i="9"/>
  <c r="D83" i="9"/>
  <c r="C83" i="9"/>
  <c r="B83" i="9"/>
  <c r="A83" i="9"/>
  <c r="P82" i="9"/>
  <c r="N82" i="9"/>
  <c r="M82" i="9"/>
  <c r="K82" i="9"/>
  <c r="G82" i="9"/>
  <c r="E82" i="9"/>
  <c r="D82" i="9"/>
  <c r="C82" i="9"/>
  <c r="B82" i="9"/>
  <c r="A82" i="9"/>
  <c r="P81" i="9"/>
  <c r="N81" i="9"/>
  <c r="M81" i="9"/>
  <c r="K81" i="9"/>
  <c r="G81" i="9"/>
  <c r="E81" i="9"/>
  <c r="D81" i="9"/>
  <c r="C81" i="9"/>
  <c r="B81" i="9"/>
  <c r="A81" i="9"/>
  <c r="P80" i="9"/>
  <c r="N80" i="9"/>
  <c r="M80" i="9"/>
  <c r="K80" i="9"/>
  <c r="G80" i="9"/>
  <c r="E80" i="9"/>
  <c r="D80" i="9"/>
  <c r="C80" i="9"/>
  <c r="B80" i="9"/>
  <c r="A80" i="9"/>
  <c r="P79" i="9"/>
  <c r="N79" i="9"/>
  <c r="M79" i="9"/>
  <c r="K79" i="9"/>
  <c r="G79" i="9"/>
  <c r="E79" i="9"/>
  <c r="D79" i="9"/>
  <c r="C79" i="9"/>
  <c r="B79" i="9"/>
  <c r="A79" i="9"/>
  <c r="P78" i="9"/>
  <c r="N78" i="9"/>
  <c r="M78" i="9"/>
  <c r="K78" i="9"/>
  <c r="G78" i="9"/>
  <c r="E78" i="9"/>
  <c r="D78" i="9"/>
  <c r="C78" i="9"/>
  <c r="B78" i="9"/>
  <c r="A78" i="9"/>
  <c r="P77" i="9"/>
  <c r="O77" i="9"/>
  <c r="N77" i="9"/>
  <c r="M77" i="9"/>
  <c r="K77" i="9"/>
  <c r="G77" i="9"/>
  <c r="E77" i="9"/>
  <c r="D77" i="9"/>
  <c r="C77" i="9"/>
  <c r="B77" i="9"/>
  <c r="A77" i="9"/>
  <c r="P76" i="9"/>
  <c r="O76" i="9"/>
  <c r="N76" i="9"/>
  <c r="M76" i="9"/>
  <c r="K76" i="9"/>
  <c r="G76" i="9"/>
  <c r="D76" i="9"/>
  <c r="C76" i="9"/>
  <c r="B76" i="9"/>
  <c r="A76" i="9"/>
  <c r="P75" i="9"/>
  <c r="O75" i="9"/>
  <c r="N75" i="9"/>
  <c r="M75" i="9"/>
  <c r="K75" i="9"/>
  <c r="G75" i="9"/>
  <c r="E75" i="9"/>
  <c r="D75" i="9"/>
  <c r="C75" i="9"/>
  <c r="B75" i="9"/>
  <c r="A75" i="9"/>
  <c r="P74" i="9"/>
  <c r="O74" i="9"/>
  <c r="N74" i="9"/>
  <c r="M74" i="9"/>
  <c r="K74" i="9"/>
  <c r="G74" i="9"/>
  <c r="E74" i="9"/>
  <c r="D74" i="9"/>
  <c r="C74" i="9"/>
  <c r="B74" i="9"/>
  <c r="A74" i="9"/>
  <c r="P73" i="9"/>
  <c r="O73" i="9"/>
  <c r="N73" i="9"/>
  <c r="M73" i="9"/>
  <c r="K73" i="9"/>
  <c r="G73" i="9"/>
  <c r="E73" i="9"/>
  <c r="D73" i="9"/>
  <c r="C73" i="9"/>
  <c r="B73" i="9"/>
  <c r="A73" i="9"/>
  <c r="Q72" i="9"/>
  <c r="P72" i="9"/>
  <c r="O72" i="9"/>
  <c r="N72" i="9"/>
  <c r="M72" i="9"/>
  <c r="K72" i="9"/>
  <c r="G72" i="9"/>
  <c r="P71" i="9"/>
  <c r="O71" i="9"/>
  <c r="N71" i="9"/>
  <c r="M71" i="9"/>
  <c r="K71" i="9"/>
  <c r="G71" i="9"/>
  <c r="C71" i="9"/>
  <c r="A71" i="9"/>
  <c r="P70" i="9"/>
  <c r="O70" i="9"/>
  <c r="N70" i="9"/>
  <c r="M70" i="9"/>
  <c r="K70" i="9"/>
  <c r="G70" i="9"/>
  <c r="C70" i="9"/>
  <c r="A70" i="9"/>
  <c r="P69" i="9"/>
  <c r="O69" i="9"/>
  <c r="N69" i="9"/>
  <c r="M69" i="9"/>
  <c r="K69" i="9"/>
  <c r="G69" i="9"/>
  <c r="C69" i="9"/>
  <c r="A69" i="9"/>
  <c r="P68" i="9"/>
  <c r="O68" i="9"/>
  <c r="N68" i="9"/>
  <c r="M68" i="9"/>
  <c r="K68" i="9"/>
  <c r="G68" i="9"/>
  <c r="A68" i="9"/>
  <c r="P67" i="9"/>
  <c r="O67" i="9"/>
  <c r="N67" i="9"/>
  <c r="M67" i="9"/>
  <c r="K67" i="9"/>
  <c r="G67" i="9"/>
  <c r="A67" i="9"/>
  <c r="P66" i="9"/>
  <c r="O66" i="9"/>
  <c r="N66" i="9"/>
  <c r="M66" i="9"/>
  <c r="P65" i="9"/>
  <c r="O65" i="9"/>
  <c r="N65" i="9"/>
  <c r="M65" i="9"/>
  <c r="K65" i="9"/>
  <c r="G65" i="9"/>
  <c r="A65" i="9"/>
  <c r="K64" i="9"/>
  <c r="G64" i="9"/>
  <c r="A64" i="9"/>
  <c r="P63" i="9"/>
  <c r="O63" i="9"/>
  <c r="N63" i="9"/>
  <c r="M63" i="9"/>
  <c r="K63" i="9"/>
  <c r="G63" i="9"/>
  <c r="E63" i="9"/>
  <c r="A63" i="9"/>
  <c r="P62" i="9"/>
  <c r="O62" i="9"/>
  <c r="N62" i="9"/>
  <c r="M62" i="9"/>
  <c r="K62" i="9"/>
  <c r="I62" i="9"/>
  <c r="G62" i="9"/>
  <c r="E62" i="9"/>
  <c r="A62" i="9"/>
  <c r="K61" i="9"/>
  <c r="G61" i="9"/>
  <c r="E61" i="9"/>
  <c r="A61" i="9"/>
  <c r="P60" i="9"/>
  <c r="N60" i="9"/>
  <c r="M60" i="9"/>
  <c r="G60" i="9"/>
  <c r="E60" i="9"/>
  <c r="A60" i="9"/>
  <c r="P59" i="9"/>
  <c r="N59" i="9"/>
  <c r="K59" i="9"/>
  <c r="G59" i="9"/>
  <c r="E59" i="9"/>
  <c r="A59" i="9"/>
  <c r="P58" i="9"/>
  <c r="N58" i="9"/>
  <c r="K58" i="9"/>
  <c r="G58" i="9"/>
  <c r="E58" i="9"/>
  <c r="A58" i="9"/>
  <c r="P57" i="9"/>
  <c r="N57" i="9" s="1"/>
  <c r="K57" i="9"/>
  <c r="G57" i="9"/>
  <c r="E57" i="9"/>
  <c r="C57" i="9"/>
  <c r="A57" i="9"/>
  <c r="E56" i="9"/>
  <c r="C56" i="9"/>
  <c r="A56" i="9"/>
  <c r="Q55" i="9"/>
  <c r="M55" i="9"/>
  <c r="K55" i="9"/>
  <c r="E55" i="9"/>
  <c r="A55" i="9"/>
  <c r="Q54" i="9"/>
  <c r="M54" i="9"/>
  <c r="K54" i="9"/>
  <c r="I54" i="9"/>
  <c r="E54" i="9"/>
  <c r="A54" i="9"/>
  <c r="Q53" i="9"/>
  <c r="M53" i="9"/>
  <c r="K53" i="9"/>
  <c r="E53" i="9"/>
  <c r="A53" i="9"/>
  <c r="K52" i="9"/>
  <c r="E52" i="9"/>
  <c r="A52" i="9"/>
  <c r="Q51" i="9"/>
  <c r="M51" i="9"/>
  <c r="K51" i="9"/>
  <c r="E51" i="9"/>
  <c r="A51" i="9"/>
  <c r="Q50" i="9"/>
  <c r="M50" i="9"/>
  <c r="K50" i="9"/>
  <c r="E50" i="9"/>
  <c r="C50" i="9"/>
  <c r="A50" i="9"/>
  <c r="Q49" i="9"/>
  <c r="M49" i="9"/>
  <c r="K49" i="9"/>
  <c r="E49" i="9"/>
  <c r="A49" i="9"/>
  <c r="Q48" i="9"/>
  <c r="M48" i="9"/>
  <c r="K48" i="9"/>
  <c r="E48" i="9"/>
  <c r="A48" i="9"/>
  <c r="Q47" i="9"/>
  <c r="M47" i="9"/>
  <c r="E47" i="9"/>
  <c r="A47" i="9"/>
  <c r="Q46" i="9"/>
  <c r="M46" i="9"/>
  <c r="K46" i="9"/>
  <c r="G46" i="9"/>
  <c r="E46" i="9"/>
  <c r="A46" i="9"/>
  <c r="Q45" i="9"/>
  <c r="M45" i="9"/>
  <c r="K45" i="9"/>
  <c r="G45" i="9"/>
  <c r="E45" i="9"/>
  <c r="C45" i="9"/>
  <c r="A45" i="9"/>
  <c r="Q44" i="9"/>
  <c r="M44" i="9"/>
  <c r="K44" i="9"/>
  <c r="G44" i="9"/>
  <c r="E44" i="9"/>
  <c r="A44" i="9"/>
  <c r="Q43" i="9"/>
  <c r="M43" i="9"/>
  <c r="K43" i="9"/>
  <c r="I43" i="9"/>
  <c r="G43" i="9"/>
  <c r="E43" i="9"/>
  <c r="A43" i="9"/>
  <c r="Q42" i="9"/>
  <c r="M42" i="9"/>
  <c r="K42" i="9"/>
  <c r="G42" i="9"/>
  <c r="E42" i="9"/>
  <c r="A42" i="9"/>
  <c r="M41" i="9"/>
  <c r="K41" i="9"/>
  <c r="G41" i="9"/>
  <c r="E41" i="9"/>
  <c r="C41" i="9"/>
  <c r="A41" i="9"/>
  <c r="K40" i="9"/>
  <c r="G40" i="9"/>
  <c r="E40" i="9"/>
  <c r="C40" i="9"/>
  <c r="A40" i="9"/>
  <c r="Q39" i="9"/>
  <c r="M39" i="9"/>
  <c r="K39" i="9"/>
  <c r="G39" i="9"/>
  <c r="E39" i="9"/>
  <c r="C39" i="9"/>
  <c r="A39" i="9"/>
  <c r="Q38" i="9"/>
  <c r="M38" i="9"/>
  <c r="K38" i="9"/>
  <c r="G38" i="9"/>
  <c r="E38" i="9"/>
  <c r="A38" i="9"/>
  <c r="Q37" i="9"/>
  <c r="M37" i="9"/>
  <c r="G37" i="9"/>
  <c r="E37" i="9"/>
  <c r="A37" i="9"/>
  <c r="Q36" i="9"/>
  <c r="M36" i="9"/>
  <c r="K36" i="9"/>
  <c r="G36" i="9"/>
  <c r="E36" i="9"/>
  <c r="C36" i="9"/>
  <c r="A36" i="9"/>
  <c r="E35" i="9"/>
  <c r="A35" i="9"/>
  <c r="Q34" i="9"/>
  <c r="P34" i="9"/>
  <c r="O34" i="9"/>
  <c r="M34" i="9"/>
  <c r="K34" i="9"/>
  <c r="G34" i="9"/>
  <c r="E34" i="9"/>
  <c r="A34" i="9"/>
  <c r="Q33" i="9"/>
  <c r="M33" i="9"/>
  <c r="K33" i="9"/>
  <c r="G33" i="9"/>
  <c r="E33" i="9"/>
  <c r="A33" i="9"/>
  <c r="Q32" i="9"/>
  <c r="M32" i="9"/>
  <c r="K32" i="9"/>
  <c r="G32" i="9"/>
  <c r="E32" i="9"/>
  <c r="A32" i="9"/>
  <c r="Q31" i="9"/>
  <c r="M31" i="9"/>
  <c r="K31" i="9"/>
  <c r="G31" i="9"/>
  <c r="E31" i="9"/>
  <c r="A31" i="9"/>
  <c r="Q30" i="9"/>
  <c r="M30" i="9"/>
  <c r="K30" i="9"/>
  <c r="G30" i="9"/>
  <c r="E30" i="9"/>
  <c r="C30" i="9"/>
  <c r="A30" i="9"/>
  <c r="Q29" i="9"/>
  <c r="M29" i="9"/>
  <c r="K29" i="9"/>
  <c r="G29" i="9"/>
  <c r="E29" i="9"/>
  <c r="A29" i="9"/>
  <c r="Q28" i="9"/>
  <c r="M28" i="9"/>
  <c r="K28" i="9"/>
  <c r="G28" i="9"/>
  <c r="E28" i="9"/>
  <c r="A28" i="9"/>
  <c r="Q27" i="9"/>
  <c r="M27" i="9"/>
  <c r="K27" i="9"/>
  <c r="G27" i="9"/>
  <c r="E27" i="9"/>
  <c r="A27" i="9"/>
  <c r="Q26" i="9"/>
  <c r="M26" i="9"/>
  <c r="K26" i="9"/>
  <c r="G26" i="9"/>
  <c r="E26" i="9"/>
  <c r="C26" i="9"/>
  <c r="A26" i="9"/>
  <c r="Q25" i="9"/>
  <c r="M25" i="9"/>
  <c r="K25" i="9"/>
  <c r="G25" i="9"/>
  <c r="E25" i="9"/>
  <c r="A25" i="9"/>
  <c r="Q24" i="9"/>
  <c r="M24" i="9"/>
  <c r="K24" i="9"/>
  <c r="G24" i="9"/>
  <c r="E24" i="9"/>
  <c r="A24" i="9"/>
  <c r="Q23" i="9"/>
  <c r="M23" i="9"/>
  <c r="K23" i="9"/>
  <c r="G23" i="9"/>
  <c r="E23" i="9"/>
  <c r="C23" i="9"/>
  <c r="A23" i="9"/>
  <c r="Q22" i="9"/>
  <c r="M22" i="9"/>
  <c r="K22" i="9"/>
  <c r="G22" i="9"/>
  <c r="E22" i="9"/>
  <c r="A22" i="9"/>
  <c r="Q21" i="9"/>
  <c r="M21" i="9"/>
  <c r="K21" i="9"/>
  <c r="G21" i="9"/>
  <c r="E21" i="9"/>
  <c r="A21" i="9"/>
  <c r="Q20" i="9"/>
  <c r="M20" i="9"/>
  <c r="K20" i="9"/>
  <c r="G20" i="9"/>
  <c r="E20" i="9"/>
  <c r="A20" i="9"/>
  <c r="Q19" i="9"/>
  <c r="M19" i="9"/>
  <c r="K19" i="9"/>
  <c r="G19" i="9"/>
  <c r="E19" i="9"/>
  <c r="A19" i="9"/>
  <c r="Q18" i="9"/>
  <c r="M18" i="9"/>
  <c r="K18" i="9"/>
  <c r="G18" i="9"/>
  <c r="E18" i="9"/>
  <c r="A18" i="9"/>
  <c r="Q17" i="9"/>
  <c r="O17" i="9"/>
  <c r="M17" i="9"/>
  <c r="K17" i="9"/>
  <c r="G17" i="9"/>
  <c r="E17" i="9"/>
  <c r="A17" i="9"/>
  <c r="Q16" i="9"/>
  <c r="M16" i="9"/>
  <c r="K16" i="9"/>
  <c r="G16" i="9"/>
  <c r="E16" i="9"/>
  <c r="A16" i="9"/>
  <c r="Q15" i="9"/>
  <c r="M15" i="9"/>
  <c r="K15" i="9"/>
  <c r="G15" i="9"/>
  <c r="E15" i="9"/>
  <c r="A15" i="9"/>
  <c r="Q14" i="9"/>
  <c r="M14" i="9"/>
  <c r="K14" i="9"/>
  <c r="G14" i="9"/>
  <c r="E14" i="9"/>
  <c r="A14" i="9"/>
  <c r="K13" i="9"/>
  <c r="G13" i="9"/>
  <c r="E13" i="9"/>
  <c r="A13" i="9"/>
  <c r="Q12" i="9"/>
  <c r="M12" i="9"/>
  <c r="K12" i="9"/>
  <c r="G12" i="9"/>
  <c r="E12" i="9"/>
  <c r="A12" i="9"/>
  <c r="Q11" i="9"/>
  <c r="M11" i="9"/>
  <c r="K11" i="9"/>
  <c r="G11" i="9"/>
  <c r="E11" i="9"/>
  <c r="A11" i="9"/>
  <c r="Q10" i="9"/>
  <c r="M10" i="9"/>
  <c r="K10" i="9"/>
  <c r="G10" i="9"/>
  <c r="E10" i="9"/>
  <c r="A10" i="9"/>
  <c r="Q9" i="9"/>
  <c r="M9" i="9"/>
  <c r="K9" i="9"/>
  <c r="G9" i="9"/>
  <c r="E9" i="9"/>
  <c r="A9" i="9"/>
  <c r="Q8" i="9"/>
  <c r="M8" i="9"/>
  <c r="K8" i="9"/>
  <c r="G8" i="9"/>
  <c r="E8" i="9"/>
  <c r="A8" i="9"/>
  <c r="Q7" i="9"/>
  <c r="M7" i="9"/>
  <c r="K7" i="9"/>
  <c r="G7" i="9"/>
  <c r="E7" i="9"/>
  <c r="A7" i="9"/>
  <c r="Q6" i="9"/>
  <c r="O6" i="9"/>
  <c r="M6" i="9"/>
  <c r="K6" i="9"/>
  <c r="G6" i="9"/>
  <c r="E6" i="9"/>
  <c r="A6" i="9"/>
  <c r="K5" i="9"/>
  <c r="G5" i="9"/>
  <c r="E5" i="9"/>
  <c r="A5" i="9"/>
  <c r="K124" i="1"/>
  <c r="I124" i="1" s="1"/>
  <c r="K123" i="1"/>
  <c r="I123" i="1" s="1"/>
  <c r="K122" i="1"/>
  <c r="I122" i="1" s="1"/>
  <c r="C116" i="1"/>
  <c r="D116" i="1" s="1"/>
  <c r="G115" i="1"/>
  <c r="M113" i="1"/>
  <c r="M112" i="1"/>
  <c r="G110" i="1"/>
  <c r="G109" i="1"/>
  <c r="G108" i="1"/>
  <c r="G107" i="1"/>
  <c r="E105" i="1"/>
  <c r="C105" i="1"/>
  <c r="D105" i="1" s="1"/>
  <c r="E104" i="1"/>
  <c r="C104" i="1" s="1"/>
  <c r="M103" i="1"/>
  <c r="E103" i="1"/>
  <c r="G100" i="1" s="1"/>
  <c r="C103" i="1"/>
  <c r="D103" i="1" s="1"/>
  <c r="M102" i="1"/>
  <c r="G102" i="1"/>
  <c r="E102" i="1"/>
  <c r="C102" i="1"/>
  <c r="M101" i="1"/>
  <c r="E101" i="1"/>
  <c r="C101" i="1"/>
  <c r="M100" i="1"/>
  <c r="E100" i="1"/>
  <c r="C100" i="1" s="1"/>
  <c r="D100" i="1" s="1"/>
  <c r="E99" i="1"/>
  <c r="C99" i="1" s="1"/>
  <c r="D99" i="1" s="1"/>
  <c r="E98" i="1"/>
  <c r="G99" i="1" s="1"/>
  <c r="C98" i="1"/>
  <c r="D98" i="1" s="1"/>
  <c r="G97" i="1"/>
  <c r="E97" i="1"/>
  <c r="G98" i="1" s="1"/>
  <c r="E96" i="1"/>
  <c r="D96" i="1"/>
  <c r="C96" i="1"/>
  <c r="G95" i="1"/>
  <c r="E95" i="1"/>
  <c r="G96" i="1" s="1"/>
  <c r="C95" i="1"/>
  <c r="D95" i="1" s="1"/>
  <c r="M94" i="1"/>
  <c r="G94" i="1"/>
  <c r="E94" i="1"/>
  <c r="C94" i="1" s="1"/>
  <c r="D94" i="1" s="1"/>
  <c r="E93" i="1"/>
  <c r="G92" i="1"/>
  <c r="E92" i="1"/>
  <c r="D92" i="1"/>
  <c r="C92" i="1"/>
  <c r="G91" i="1"/>
  <c r="C91" i="1"/>
  <c r="G90" i="1"/>
  <c r="M89" i="1"/>
  <c r="E89" i="1"/>
  <c r="C89" i="1" s="1"/>
  <c r="G88" i="1"/>
  <c r="E88" i="1"/>
  <c r="C88" i="1" s="1"/>
  <c r="M87" i="1"/>
  <c r="G87" i="1"/>
  <c r="E86" i="1"/>
  <c r="E87" i="1" s="1"/>
  <c r="C87" i="1" s="1"/>
  <c r="C86" i="1"/>
  <c r="M85" i="1"/>
  <c r="G85" i="1"/>
  <c r="E85" i="1"/>
  <c r="C85" i="1" s="1"/>
  <c r="Q84" i="1"/>
  <c r="O84" i="1" s="1"/>
  <c r="G84" i="1"/>
  <c r="E84" i="1"/>
  <c r="C84" i="1"/>
  <c r="Q83" i="1"/>
  <c r="O83" i="1"/>
  <c r="E83" i="1"/>
  <c r="C83" i="1"/>
  <c r="Q82" i="1"/>
  <c r="O82" i="1"/>
  <c r="G82" i="1"/>
  <c r="E82" i="1"/>
  <c r="Q81" i="1"/>
  <c r="O81" i="1" s="1"/>
  <c r="M81" i="1"/>
  <c r="G81" i="1"/>
  <c r="E81" i="1"/>
  <c r="C81" i="1" s="1"/>
  <c r="Q80" i="1"/>
  <c r="O80" i="1"/>
  <c r="M80" i="1"/>
  <c r="G80" i="1"/>
  <c r="Q79" i="1"/>
  <c r="O79" i="1" s="1"/>
  <c r="G79" i="1"/>
  <c r="E79" i="1"/>
  <c r="E80" i="1" s="1"/>
  <c r="C80" i="1" s="1"/>
  <c r="C79" i="1"/>
  <c r="Q78" i="1"/>
  <c r="O78" i="1" s="1"/>
  <c r="G78" i="1"/>
  <c r="E78" i="1"/>
  <c r="C78" i="1" s="1"/>
  <c r="D78" i="1" s="1"/>
  <c r="Q77" i="1"/>
  <c r="O77" i="1" s="1"/>
  <c r="P77" i="1"/>
  <c r="G77" i="1"/>
  <c r="E77" i="1"/>
  <c r="C77" i="1"/>
  <c r="Q76" i="1"/>
  <c r="O76" i="1"/>
  <c r="P76" i="1" s="1"/>
  <c r="G76" i="1"/>
  <c r="E76" i="1"/>
  <c r="C76" i="1"/>
  <c r="D76" i="1" s="1"/>
  <c r="Q75" i="1"/>
  <c r="O75" i="1" s="1"/>
  <c r="P75" i="1" s="1"/>
  <c r="E75" i="1"/>
  <c r="C75" i="1" s="1"/>
  <c r="D75" i="1" s="1"/>
  <c r="Q74" i="1"/>
  <c r="O74" i="1" s="1"/>
  <c r="P74" i="1" s="1"/>
  <c r="G74" i="1"/>
  <c r="E74" i="1"/>
  <c r="C74" i="1"/>
  <c r="D74" i="1" s="1"/>
  <c r="Q73" i="1"/>
  <c r="O73" i="1" s="1"/>
  <c r="P73" i="1" s="1"/>
  <c r="G73" i="1"/>
  <c r="E73" i="1"/>
  <c r="C73" i="1" s="1"/>
  <c r="D73" i="1"/>
  <c r="Q72" i="1"/>
  <c r="O72" i="1" s="1"/>
  <c r="P72" i="1" s="1"/>
  <c r="G72" i="1"/>
  <c r="Q71" i="1"/>
  <c r="O71" i="1"/>
  <c r="P71" i="1" s="1"/>
  <c r="G71" i="1"/>
  <c r="Q70" i="1"/>
  <c r="O70" i="1" s="1"/>
  <c r="P70" i="1" s="1"/>
  <c r="G70" i="1"/>
  <c r="Q69" i="1"/>
  <c r="O69" i="1" s="1"/>
  <c r="P69" i="1" s="1"/>
  <c r="G69" i="1"/>
  <c r="Q68" i="1"/>
  <c r="O68" i="1"/>
  <c r="P68" i="1" s="1"/>
  <c r="G68" i="1"/>
  <c r="Q67" i="1"/>
  <c r="O67" i="1"/>
  <c r="P67" i="1" s="1"/>
  <c r="Q66" i="1"/>
  <c r="O66" i="1"/>
  <c r="P66" i="1" s="1"/>
  <c r="G66" i="1"/>
  <c r="Q65" i="1"/>
  <c r="O65" i="1" s="1"/>
  <c r="P65" i="1"/>
  <c r="D65" i="1"/>
  <c r="Q63" i="1"/>
  <c r="O63" i="1"/>
  <c r="Q62" i="1"/>
  <c r="O62" i="1" s="1"/>
  <c r="M61" i="1"/>
  <c r="Q60" i="1"/>
  <c r="O60" i="1"/>
  <c r="Q59" i="1"/>
  <c r="O59" i="1"/>
  <c r="G59" i="1"/>
  <c r="Q58" i="1"/>
  <c r="O58" i="1"/>
  <c r="Q57" i="1"/>
  <c r="O57" i="1"/>
  <c r="D56" i="1"/>
  <c r="G53" i="1"/>
  <c r="M52" i="1"/>
  <c r="G47" i="1"/>
  <c r="M44" i="1"/>
  <c r="M43" i="1"/>
  <c r="G43" i="1"/>
  <c r="M42" i="1"/>
  <c r="G41" i="1"/>
  <c r="G37" i="1"/>
  <c r="M33" i="1"/>
  <c r="G30" i="1"/>
  <c r="M29" i="1"/>
  <c r="G26" i="1"/>
  <c r="G22" i="1"/>
  <c r="M19" i="1"/>
  <c r="M14" i="1"/>
  <c r="M11" i="1"/>
  <c r="M9" i="1"/>
  <c r="M8" i="1"/>
  <c r="G7" i="1"/>
  <c r="R6" i="1"/>
  <c r="G6" i="10" l="1"/>
  <c r="C6" i="10"/>
  <c r="D6" i="10" s="1"/>
  <c r="I6" i="10"/>
  <c r="J6" i="10" s="1"/>
  <c r="M7" i="10"/>
  <c r="C10" i="10"/>
  <c r="D10" i="10" s="1"/>
  <c r="C13" i="10"/>
  <c r="D13" i="10" s="1"/>
  <c r="G19" i="10"/>
  <c r="I20" i="10"/>
  <c r="J20" i="10" s="1"/>
  <c r="C22" i="10"/>
  <c r="D22" i="10" s="1"/>
  <c r="I22" i="10"/>
  <c r="J22" i="10" s="1"/>
  <c r="M18" i="10"/>
  <c r="C25" i="10"/>
  <c r="D25" i="10" s="1"/>
  <c r="C28" i="10"/>
  <c r="D28" i="10" s="1"/>
  <c r="C82" i="1"/>
  <c r="G75" i="1"/>
  <c r="C93" i="1"/>
  <c r="D93" i="1" s="1"/>
  <c r="G93" i="1"/>
  <c r="C97" i="1"/>
  <c r="D97" i="1" s="1"/>
  <c r="E7" i="1" l="1"/>
  <c r="C7" i="1" s="1"/>
  <c r="Q94" i="1" l="1"/>
  <c r="O94" i="1" s="1"/>
  <c r="Q97" i="1"/>
  <c r="O97" i="1" s="1"/>
  <c r="P97" i="1" s="1"/>
  <c r="Q99" i="1"/>
  <c r="O99" i="1" s="1"/>
  <c r="P99" i="1" s="1"/>
  <c r="Q89" i="1"/>
  <c r="O89" i="1" s="1"/>
  <c r="P89" i="1" s="1"/>
  <c r="Q92" i="1"/>
  <c r="O92" i="1" s="1"/>
  <c r="P92" i="1" s="1"/>
  <c r="E12" i="1"/>
  <c r="C12" i="1" s="1"/>
  <c r="D12" i="1" s="1"/>
  <c r="E57" i="1"/>
  <c r="C57" i="1" s="1"/>
  <c r="E58" i="1"/>
  <c r="E59" i="1"/>
  <c r="E62" i="1"/>
  <c r="C62" i="1" s="1"/>
  <c r="D62" i="1" s="1"/>
  <c r="E64" i="1"/>
  <c r="E65" i="1"/>
  <c r="C65" i="1" s="1"/>
  <c r="E108" i="1"/>
  <c r="E113" i="1"/>
  <c r="C113" i="1" s="1"/>
  <c r="D113" i="1" s="1"/>
  <c r="E114" i="1"/>
  <c r="E120" i="1"/>
  <c r="K16" i="1"/>
  <c r="K20" i="1"/>
  <c r="K23" i="1"/>
  <c r="K24" i="1"/>
  <c r="K26" i="1"/>
  <c r="K27" i="1"/>
  <c r="K31" i="1"/>
  <c r="K33" i="1"/>
  <c r="K59" i="1"/>
  <c r="K63" i="1"/>
  <c r="K64" i="1"/>
  <c r="K70" i="1"/>
  <c r="I70" i="1" s="1"/>
  <c r="K72" i="1"/>
  <c r="I72" i="1" s="1"/>
  <c r="K73" i="1"/>
  <c r="I73" i="1" s="1"/>
  <c r="K74" i="1"/>
  <c r="I74" i="1" s="1"/>
  <c r="K82" i="1"/>
  <c r="K85" i="1"/>
  <c r="K87" i="1"/>
  <c r="K91" i="1"/>
  <c r="K92" i="1"/>
  <c r="K93" i="1"/>
  <c r="K105" i="1"/>
  <c r="K106" i="1"/>
  <c r="Q28" i="1"/>
  <c r="O28" i="1" s="1"/>
  <c r="P28" i="1" s="1"/>
  <c r="Q33" i="1"/>
  <c r="O33" i="1" s="1"/>
  <c r="P33" i="1" s="1"/>
  <c r="Q86" i="1"/>
  <c r="O86" i="1" s="1"/>
  <c r="Q100" i="1"/>
  <c r="O100" i="1" s="1"/>
  <c r="P100" i="1" s="1"/>
  <c r="Q102" i="1"/>
  <c r="O102" i="1" s="1"/>
  <c r="P102" i="1" s="1"/>
  <c r="Q103" i="1"/>
  <c r="O103" i="1" s="1"/>
  <c r="P103" i="1" s="1"/>
  <c r="Q104" i="1"/>
  <c r="O104" i="1" s="1"/>
  <c r="P104" i="1" s="1"/>
  <c r="Q105" i="1"/>
  <c r="O105" i="1" s="1"/>
  <c r="P105" i="1" s="1"/>
  <c r="I92" i="1" l="1"/>
  <c r="J92" i="1" s="1"/>
  <c r="M78" i="1"/>
  <c r="I63" i="1"/>
  <c r="J63" i="1" s="1"/>
  <c r="M58" i="1"/>
  <c r="I59" i="1"/>
  <c r="J59" i="1" s="1"/>
  <c r="M55" i="1"/>
  <c r="I31" i="1"/>
  <c r="J31" i="1" s="1"/>
  <c r="M28" i="1"/>
  <c r="I27" i="1"/>
  <c r="J27" i="1" s="1"/>
  <c r="M24" i="1"/>
  <c r="M21" i="1"/>
  <c r="I23" i="1"/>
  <c r="J23" i="1" s="1"/>
  <c r="C64" i="1"/>
  <c r="D64" i="1" s="1"/>
  <c r="G65" i="1"/>
  <c r="M77" i="1"/>
  <c r="I91" i="1"/>
  <c r="J91" i="1" s="1"/>
  <c r="I87" i="1"/>
  <c r="M73" i="1"/>
  <c r="M23" i="1"/>
  <c r="I26" i="1"/>
  <c r="J26" i="1" s="1"/>
  <c r="C114" i="1"/>
  <c r="D114" i="1" s="1"/>
  <c r="G113" i="1"/>
  <c r="G61" i="1"/>
  <c r="C59" i="1"/>
  <c r="D59" i="1" s="1"/>
  <c r="M95" i="1"/>
  <c r="I106" i="1"/>
  <c r="J106" i="1" s="1"/>
  <c r="I82" i="1"/>
  <c r="J82" i="1" s="1"/>
  <c r="M69" i="1"/>
  <c r="I33" i="1"/>
  <c r="M31" i="1"/>
  <c r="C58" i="1"/>
  <c r="D58" i="1" s="1"/>
  <c r="G60" i="1"/>
  <c r="M93" i="1"/>
  <c r="I105" i="1"/>
  <c r="J105" i="1" s="1"/>
  <c r="I93" i="1"/>
  <c r="J93" i="1" s="1"/>
  <c r="M79" i="1"/>
  <c r="M71" i="1"/>
  <c r="I85" i="1"/>
  <c r="J85" i="1" s="1"/>
  <c r="I64" i="1"/>
  <c r="J64" i="1" s="1"/>
  <c r="M59" i="1"/>
  <c r="I24" i="1"/>
  <c r="J24" i="1" s="1"/>
  <c r="M22" i="1"/>
  <c r="M17" i="1"/>
  <c r="I20" i="1"/>
  <c r="J20" i="1" s="1"/>
  <c r="I16" i="1"/>
  <c r="J16" i="1" s="1"/>
  <c r="M13" i="1"/>
  <c r="C120" i="1"/>
  <c r="D120" i="1" s="1"/>
  <c r="E119" i="1"/>
  <c r="M116" i="1"/>
  <c r="E118" i="1"/>
  <c r="G105" i="1"/>
  <c r="E109" i="1"/>
  <c r="E107" i="1"/>
  <c r="C108" i="1"/>
  <c r="D108" i="1" s="1"/>
  <c r="C119" i="1" l="1"/>
  <c r="D119" i="1" s="1"/>
  <c r="M115" i="1"/>
  <c r="C118" i="1"/>
  <c r="D118" i="1" s="1"/>
  <c r="M114" i="1"/>
  <c r="G106" i="1"/>
  <c r="C109" i="1"/>
  <c r="D109" i="1" s="1"/>
  <c r="G103" i="1"/>
  <c r="C107" i="1"/>
  <c r="D107" i="1" s="1"/>
  <c r="E67" i="1" l="1"/>
  <c r="C67" i="1" s="1"/>
  <c r="E69" i="1"/>
  <c r="C69" i="1" s="1"/>
  <c r="E71" i="1"/>
  <c r="C71" i="1" s="1"/>
  <c r="E70" i="1"/>
  <c r="C70" i="1" s="1"/>
  <c r="E68" i="1"/>
  <c r="C68" i="1" s="1"/>
  <c r="K52" i="1" l="1"/>
  <c r="K67" i="1"/>
  <c r="I67" i="1" s="1"/>
  <c r="K53" i="1"/>
  <c r="K65" i="1"/>
  <c r="K38" i="1"/>
  <c r="E33" i="1"/>
  <c r="K68" i="1"/>
  <c r="I68" i="1" s="1"/>
  <c r="E43" i="1"/>
  <c r="C43" i="1" s="1"/>
  <c r="D43" i="1" s="1"/>
  <c r="E28" i="1"/>
  <c r="C28" i="1" s="1"/>
  <c r="E51" i="1"/>
  <c r="C51" i="1" s="1"/>
  <c r="K71" i="1"/>
  <c r="I71" i="1" s="1"/>
  <c r="E40" i="1"/>
  <c r="E39" i="1"/>
  <c r="K36" i="1"/>
  <c r="E5" i="1"/>
  <c r="C5" i="1" s="1"/>
  <c r="E38" i="1"/>
  <c r="E42" i="1"/>
  <c r="K69" i="1"/>
  <c r="I69" i="1" s="1"/>
  <c r="E36" i="1"/>
  <c r="E37" i="1"/>
  <c r="K10" i="1"/>
  <c r="I10" i="1" s="1"/>
  <c r="E41" i="1"/>
  <c r="C41" i="1" s="1"/>
  <c r="K120" i="1"/>
  <c r="I120" i="1" s="1"/>
  <c r="E34" i="1"/>
  <c r="E35" i="1"/>
  <c r="D70" i="9"/>
  <c r="D68" i="9"/>
  <c r="D71" i="9"/>
  <c r="D69" i="9"/>
  <c r="D67" i="9"/>
  <c r="C36" i="1" l="1"/>
  <c r="D36" i="1" s="1"/>
  <c r="G36" i="1"/>
  <c r="C40" i="1"/>
  <c r="D40" i="1" s="1"/>
  <c r="G42" i="1"/>
  <c r="M50" i="1"/>
  <c r="I53" i="1"/>
  <c r="J53" i="1" s="1"/>
  <c r="G33" i="1"/>
  <c r="C33" i="1"/>
  <c r="D33" i="1" s="1"/>
  <c r="C35" i="1"/>
  <c r="D35" i="1" s="1"/>
  <c r="G35" i="1"/>
  <c r="G44" i="1"/>
  <c r="C42" i="1"/>
  <c r="D42" i="1" s="1"/>
  <c r="I36" i="1"/>
  <c r="J36" i="1" s="1"/>
  <c r="M34" i="1"/>
  <c r="M35" i="1"/>
  <c r="I38" i="1"/>
  <c r="J38" i="1" s="1"/>
  <c r="C34" i="1"/>
  <c r="D34" i="1" s="1"/>
  <c r="G34" i="1"/>
  <c r="G38" i="1"/>
  <c r="C37" i="1"/>
  <c r="D37" i="1" s="1"/>
  <c r="C38" i="1"/>
  <c r="D38" i="1" s="1"/>
  <c r="G39" i="1"/>
  <c r="C39" i="1"/>
  <c r="D39" i="1" s="1"/>
  <c r="G40" i="1"/>
  <c r="I65" i="1"/>
  <c r="J65" i="1" s="1"/>
  <c r="M60" i="1"/>
  <c r="M49" i="1"/>
  <c r="I52" i="1"/>
  <c r="J52" i="1" s="1"/>
  <c r="J72" i="9"/>
  <c r="J70" i="9"/>
  <c r="J71" i="9"/>
  <c r="J69" i="9"/>
  <c r="J74" i="9"/>
  <c r="D7" i="9"/>
  <c r="J67" i="9"/>
  <c r="J73" i="9"/>
  <c r="J68" i="9"/>
  <c r="D5" i="9"/>
  <c r="D28" i="9"/>
  <c r="D41" i="9"/>
  <c r="D42" i="9"/>
  <c r="B67" i="9"/>
  <c r="J10" i="9" l="1"/>
  <c r="D35" i="9"/>
  <c r="D33" i="9"/>
  <c r="D39" i="9"/>
  <c r="D37" i="9"/>
  <c r="D38" i="9"/>
  <c r="D34" i="9"/>
  <c r="D40" i="9"/>
  <c r="D36" i="9"/>
  <c r="J52" i="9"/>
  <c r="J53" i="9"/>
  <c r="D43" i="9"/>
  <c r="J38" i="9"/>
  <c r="J120" i="9"/>
  <c r="J65" i="9"/>
  <c r="D51" i="9"/>
  <c r="B28" i="9"/>
  <c r="H10" i="9" l="1"/>
  <c r="B51" i="9"/>
  <c r="D118" i="9" l="1"/>
  <c r="B5" i="9"/>
  <c r="B118" i="9" l="1"/>
  <c r="D119" i="9"/>
  <c r="H74" i="9" l="1"/>
  <c r="H73" i="9"/>
  <c r="H72" i="9"/>
  <c r="H71" i="9"/>
  <c r="H70" i="9"/>
  <c r="H69" i="9"/>
  <c r="H68" i="9"/>
  <c r="H67" i="9"/>
  <c r="B7" i="9"/>
  <c r="H120" i="9" l="1"/>
  <c r="K37" i="1" l="1"/>
  <c r="I37" i="1" s="1"/>
  <c r="J37" i="9" l="1"/>
  <c r="H37" i="9" l="1"/>
  <c r="B119" i="9" l="1"/>
  <c r="B37" i="9" l="1"/>
  <c r="B39" i="9"/>
  <c r="B43" i="9"/>
  <c r="H65" i="9" l="1"/>
  <c r="B68" i="9" l="1"/>
  <c r="B71" i="9" l="1"/>
  <c r="B70" i="9"/>
  <c r="B69" i="9"/>
  <c r="H38" i="9" l="1"/>
  <c r="C119" i="9" l="1"/>
  <c r="C118" i="9"/>
  <c r="I65" i="9"/>
  <c r="I38" i="9"/>
  <c r="C38" i="9"/>
  <c r="B42" i="9" l="1"/>
  <c r="B38" i="9"/>
  <c r="B34" i="9" l="1"/>
  <c r="B36" i="9"/>
  <c r="B33" i="9"/>
  <c r="B40" i="9"/>
  <c r="C37" i="9"/>
  <c r="B35" i="9"/>
  <c r="B41" i="9"/>
  <c r="C32" i="9" l="1"/>
  <c r="C33" i="9"/>
  <c r="C35" i="9"/>
  <c r="C34" i="9"/>
  <c r="K28" i="1" l="1"/>
  <c r="K19" i="1"/>
  <c r="I19" i="1" s="1"/>
  <c r="J19" i="1" s="1"/>
  <c r="E61" i="1"/>
  <c r="K88" i="1"/>
  <c r="Q96" i="1"/>
  <c r="O96" i="1" s="1"/>
  <c r="K86" i="1"/>
  <c r="C61" i="1" l="1"/>
  <c r="D61" i="1" s="1"/>
  <c r="G63" i="1"/>
  <c r="I86" i="1"/>
  <c r="J86" i="1" s="1"/>
  <c r="M72" i="1"/>
  <c r="M25" i="1"/>
  <c r="I28" i="1"/>
  <c r="J28" i="1" s="1"/>
  <c r="M74" i="1"/>
  <c r="I88" i="1"/>
  <c r="Q32" i="1"/>
  <c r="O32" i="1" s="1"/>
  <c r="P32" i="1" s="1"/>
  <c r="K55" i="1"/>
  <c r="K110" i="1"/>
  <c r="K48" i="1"/>
  <c r="K54" i="1"/>
  <c r="I54" i="1" s="1"/>
  <c r="K49" i="1"/>
  <c r="K51" i="1"/>
  <c r="K50" i="1"/>
  <c r="K42" i="1"/>
  <c r="E111" i="1"/>
  <c r="Q44" i="1"/>
  <c r="O44" i="1" s="1"/>
  <c r="P44" i="1" s="1"/>
  <c r="K25" i="1"/>
  <c r="K58" i="1"/>
  <c r="E44" i="1"/>
  <c r="Q43" i="1"/>
  <c r="O43" i="1" s="1"/>
  <c r="P43" i="1" s="1"/>
  <c r="K44" i="1"/>
  <c r="K79" i="1"/>
  <c r="E112" i="1"/>
  <c r="K15" i="1"/>
  <c r="K61" i="1"/>
  <c r="Q12" i="1"/>
  <c r="O12" i="1" s="1"/>
  <c r="P12" i="1" s="1"/>
  <c r="Q101" i="1"/>
  <c r="O101" i="1" s="1"/>
  <c r="P101" i="1" s="1"/>
  <c r="K108" i="1"/>
  <c r="Q53" i="1"/>
  <c r="O53" i="1" s="1"/>
  <c r="P53" i="1" s="1"/>
  <c r="Q36" i="1"/>
  <c r="O36" i="1" s="1"/>
  <c r="P36" i="1" s="1"/>
  <c r="K30" i="1"/>
  <c r="I30" i="1" s="1"/>
  <c r="J30" i="1" s="1"/>
  <c r="K101" i="1"/>
  <c r="I101" i="1" s="1"/>
  <c r="Q7" i="1"/>
  <c r="O7" i="1" s="1"/>
  <c r="P7" i="1" s="1"/>
  <c r="E9" i="1"/>
  <c r="K109" i="1"/>
  <c r="E15" i="1"/>
  <c r="E23" i="1"/>
  <c r="Q90" i="1"/>
  <c r="K21" i="1"/>
  <c r="K5" i="1"/>
  <c r="E19" i="1"/>
  <c r="C19" i="1" s="1"/>
  <c r="E16" i="1"/>
  <c r="Q50" i="1"/>
  <c r="O50" i="1" s="1"/>
  <c r="P50" i="1" s="1"/>
  <c r="K116" i="1"/>
  <c r="Q93" i="1"/>
  <c r="O93" i="1" s="1"/>
  <c r="P93" i="1" s="1"/>
  <c r="K22" i="1"/>
  <c r="E52" i="1"/>
  <c r="K107" i="1"/>
  <c r="Q88" i="1"/>
  <c r="O88" i="1" s="1"/>
  <c r="P88" i="1" s="1"/>
  <c r="K17" i="1"/>
  <c r="Q16" i="1"/>
  <c r="O16" i="1" s="1"/>
  <c r="P16" i="1" s="1"/>
  <c r="E17" i="1"/>
  <c r="Q45" i="1"/>
  <c r="O45" i="1" s="1"/>
  <c r="P45" i="1" s="1"/>
  <c r="E50" i="1"/>
  <c r="K32" i="1"/>
  <c r="Q47" i="1"/>
  <c r="O47" i="1" s="1"/>
  <c r="P47" i="1" s="1"/>
  <c r="E8" i="1"/>
  <c r="K13" i="1"/>
  <c r="I13" i="1" s="1"/>
  <c r="J13" i="1" s="1"/>
  <c r="E27" i="1"/>
  <c r="K102" i="1"/>
  <c r="Q24" i="1"/>
  <c r="O24" i="1" s="1"/>
  <c r="P24" i="1" s="1"/>
  <c r="E53" i="1"/>
  <c r="Q30" i="1"/>
  <c r="O30" i="1" s="1"/>
  <c r="P30" i="1" s="1"/>
  <c r="E21" i="1"/>
  <c r="E54" i="1"/>
  <c r="E30" i="1"/>
  <c r="E14" i="1"/>
  <c r="Q48" i="1"/>
  <c r="O48" i="1" s="1"/>
  <c r="P48" i="1" s="1"/>
  <c r="E24" i="1"/>
  <c r="Q39" i="1"/>
  <c r="O39" i="1" s="1"/>
  <c r="P39" i="1" s="1"/>
  <c r="E13" i="1"/>
  <c r="E11" i="1"/>
  <c r="K119" i="1"/>
  <c r="K41" i="1"/>
  <c r="E22" i="1"/>
  <c r="Q29" i="1"/>
  <c r="O29" i="1" s="1"/>
  <c r="P29" i="1" s="1"/>
  <c r="E45" i="1"/>
  <c r="K46" i="1"/>
  <c r="K76" i="1"/>
  <c r="Q14" i="1"/>
  <c r="O14" i="1" s="1"/>
  <c r="P14" i="1" s="1"/>
  <c r="Q98" i="1"/>
  <c r="O98" i="1" s="1"/>
  <c r="P98" i="1" s="1"/>
  <c r="K62" i="1"/>
  <c r="I62" i="1" s="1"/>
  <c r="K83" i="1"/>
  <c r="I83" i="1" s="1"/>
  <c r="J83" i="1" s="1"/>
  <c r="E10" i="1"/>
  <c r="E6" i="1"/>
  <c r="K11" i="1"/>
  <c r="I11" i="1" s="1"/>
  <c r="J11" i="1" s="1"/>
  <c r="K117" i="1"/>
  <c r="I117" i="1" s="1"/>
  <c r="J117" i="1" s="1"/>
  <c r="E55" i="1"/>
  <c r="E56" i="1"/>
  <c r="K89" i="1"/>
  <c r="K7" i="1"/>
  <c r="I7" i="1" s="1"/>
  <c r="K77" i="1"/>
  <c r="K8" i="1"/>
  <c r="Q20" i="1"/>
  <c r="O20" i="1" s="1"/>
  <c r="P20" i="1" s="1"/>
  <c r="E20" i="1"/>
  <c r="K125" i="1"/>
  <c r="Q42" i="1"/>
  <c r="O42" i="1" s="1"/>
  <c r="P42" i="1" s="1"/>
  <c r="K80" i="1"/>
  <c r="Q26" i="1"/>
  <c r="O26" i="1" s="1"/>
  <c r="P26" i="1" s="1"/>
  <c r="K104" i="1"/>
  <c r="K34" i="1"/>
  <c r="Q25" i="1"/>
  <c r="O25" i="1" s="1"/>
  <c r="P25" i="1" s="1"/>
  <c r="K81" i="1"/>
  <c r="E60" i="1"/>
  <c r="K6" i="1"/>
  <c r="Q55" i="1"/>
  <c r="O55" i="1" s="1"/>
  <c r="P55" i="1" s="1"/>
  <c r="Q11" i="1"/>
  <c r="O11" i="1" s="1"/>
  <c r="P11" i="1" s="1"/>
  <c r="Q51" i="1"/>
  <c r="O51" i="1" s="1"/>
  <c r="P51" i="1" s="1"/>
  <c r="K57" i="1"/>
  <c r="Q15" i="1"/>
  <c r="O15" i="1" s="1"/>
  <c r="P15" i="1" s="1"/>
  <c r="K115" i="1"/>
  <c r="Q37" i="1"/>
  <c r="O37" i="1" s="1"/>
  <c r="P37" i="1" s="1"/>
  <c r="Q17" i="1"/>
  <c r="O17" i="1" s="1"/>
  <c r="Q46" i="1"/>
  <c r="O46" i="1" s="1"/>
  <c r="P46" i="1" s="1"/>
  <c r="Q31" i="1"/>
  <c r="O31" i="1" s="1"/>
  <c r="P31" i="1" s="1"/>
  <c r="E48" i="1"/>
  <c r="E115" i="1"/>
  <c r="K84" i="1"/>
  <c r="K18" i="1"/>
  <c r="Q87" i="1"/>
  <c r="O87" i="1" s="1"/>
  <c r="P87" i="1" s="1"/>
  <c r="E46" i="1"/>
  <c r="E49" i="1"/>
  <c r="K113" i="1"/>
  <c r="E31" i="1"/>
  <c r="E25" i="1"/>
  <c r="E47" i="1"/>
  <c r="E32" i="1"/>
  <c r="Q27" i="1"/>
  <c r="O27" i="1" s="1"/>
  <c r="P27" i="1" s="1"/>
  <c r="Q54" i="1"/>
  <c r="O54" i="1" s="1"/>
  <c r="P54" i="1" s="1"/>
  <c r="Q95" i="1"/>
  <c r="O95" i="1" s="1"/>
  <c r="P95" i="1" s="1"/>
  <c r="E18" i="1"/>
  <c r="K9" i="1"/>
  <c r="I9" i="1" s="1"/>
  <c r="Q22" i="1"/>
  <c r="O22" i="1" s="1"/>
  <c r="P22" i="1" s="1"/>
  <c r="K45" i="1"/>
  <c r="I45" i="1" s="1"/>
  <c r="J45" i="1" s="1"/>
  <c r="K60" i="1"/>
  <c r="K43" i="1"/>
  <c r="I43" i="1" s="1"/>
  <c r="K39" i="1"/>
  <c r="K118" i="1"/>
  <c r="E63" i="1"/>
  <c r="Q38" i="1"/>
  <c r="O38" i="1" s="1"/>
  <c r="P38" i="1" s="1"/>
  <c r="K40" i="1"/>
  <c r="E29" i="1"/>
  <c r="K14" i="1"/>
  <c r="I14" i="1" s="1"/>
  <c r="J14" i="1" s="1"/>
  <c r="Q18" i="1"/>
  <c r="O18" i="1" s="1"/>
  <c r="P18" i="1" s="1"/>
  <c r="Q19" i="1"/>
  <c r="O19" i="1" s="1"/>
  <c r="P19" i="1" s="1"/>
  <c r="K121" i="1"/>
  <c r="K114" i="1"/>
  <c r="Q49" i="1"/>
  <c r="O49" i="1" s="1"/>
  <c r="P49" i="1" s="1"/>
  <c r="Q23" i="1"/>
  <c r="O23" i="1" s="1"/>
  <c r="P23" i="1" s="1"/>
  <c r="K103" i="1"/>
  <c r="K75" i="1"/>
  <c r="K78" i="1"/>
  <c r="K111" i="1"/>
  <c r="I111" i="1" s="1"/>
  <c r="J111" i="1" s="1"/>
  <c r="E26" i="1"/>
  <c r="K90" i="1"/>
  <c r="K12" i="1"/>
  <c r="Q9" i="1"/>
  <c r="O9" i="1" s="1"/>
  <c r="P9" i="1" s="1"/>
  <c r="Q6" i="1"/>
  <c r="O6" i="1" s="1"/>
  <c r="Q21" i="1"/>
  <c r="O21" i="1" s="1"/>
  <c r="P21" i="1" s="1"/>
  <c r="Q10" i="1"/>
  <c r="O10" i="1" s="1"/>
  <c r="K29" i="1"/>
  <c r="K98" i="1"/>
  <c r="K96" i="1"/>
  <c r="K97" i="1"/>
  <c r="G25" i="1" l="1"/>
  <c r="C26" i="1"/>
  <c r="D26" i="1" s="1"/>
  <c r="I121" i="1"/>
  <c r="J121" i="1" s="1"/>
  <c r="M110" i="1"/>
  <c r="M108" i="1"/>
  <c r="I118" i="1"/>
  <c r="J118" i="1" s="1"/>
  <c r="G16" i="1"/>
  <c r="C18" i="1"/>
  <c r="D18" i="1" s="1"/>
  <c r="G31" i="1"/>
  <c r="C31" i="1"/>
  <c r="D31" i="1" s="1"/>
  <c r="I84" i="1"/>
  <c r="J84" i="1" s="1"/>
  <c r="M70" i="1"/>
  <c r="M106" i="1"/>
  <c r="I115" i="1"/>
  <c r="J115" i="1" s="1"/>
  <c r="I81" i="1"/>
  <c r="J81" i="1" s="1"/>
  <c r="M68" i="1"/>
  <c r="G5" i="1"/>
  <c r="C6" i="1"/>
  <c r="D6" i="1" s="1"/>
  <c r="C11" i="1"/>
  <c r="D11" i="1" s="1"/>
  <c r="G10" i="1"/>
  <c r="G56" i="1"/>
  <c r="C54" i="1"/>
  <c r="D54" i="1" s="1"/>
  <c r="G6" i="1"/>
  <c r="C8" i="1"/>
  <c r="D8" i="1" s="1"/>
  <c r="M15" i="1"/>
  <c r="I17" i="1"/>
  <c r="J17" i="1" s="1"/>
  <c r="I108" i="1"/>
  <c r="J108" i="1" s="1"/>
  <c r="M97" i="1"/>
  <c r="I103" i="1"/>
  <c r="J103" i="1" s="1"/>
  <c r="M91" i="1"/>
  <c r="G28" i="1"/>
  <c r="C29" i="1"/>
  <c r="D29" i="1" s="1"/>
  <c r="C46" i="1"/>
  <c r="D46" i="1" s="1"/>
  <c r="G48" i="1"/>
  <c r="G58" i="1"/>
  <c r="C56" i="1"/>
  <c r="I46" i="1"/>
  <c r="J46" i="1" s="1"/>
  <c r="M41" i="1"/>
  <c r="C24" i="1"/>
  <c r="D24" i="1" s="1"/>
  <c r="G23" i="1"/>
  <c r="C53" i="1"/>
  <c r="D53" i="1" s="1"/>
  <c r="G55" i="1"/>
  <c r="G54" i="1"/>
  <c r="C52" i="1"/>
  <c r="D52" i="1" s="1"/>
  <c r="M20" i="1"/>
  <c r="I21" i="1"/>
  <c r="J21" i="1" s="1"/>
  <c r="M98" i="1"/>
  <c r="I109" i="1"/>
  <c r="J109" i="1" s="1"/>
  <c r="M12" i="1"/>
  <c r="I15" i="1"/>
  <c r="J15" i="1" s="1"/>
  <c r="M39" i="1"/>
  <c r="I42" i="1"/>
  <c r="J42" i="1" s="1"/>
  <c r="I55" i="1"/>
  <c r="J55" i="1" s="1"/>
  <c r="M51" i="1"/>
  <c r="M84" i="1"/>
  <c r="I97" i="1"/>
  <c r="J97" i="1" s="1"/>
  <c r="M27" i="1"/>
  <c r="I29" i="1"/>
  <c r="J29" i="1" s="1"/>
  <c r="I39" i="1"/>
  <c r="J39" i="1" s="1"/>
  <c r="M36" i="1"/>
  <c r="C115" i="1"/>
  <c r="D115" i="1" s="1"/>
  <c r="G114" i="1"/>
  <c r="M92" i="1"/>
  <c r="I104" i="1"/>
  <c r="J104" i="1" s="1"/>
  <c r="I8" i="1"/>
  <c r="J8" i="1" s="1"/>
  <c r="M7" i="1"/>
  <c r="C22" i="1"/>
  <c r="D22" i="1" s="1"/>
  <c r="G19" i="1"/>
  <c r="I12" i="1"/>
  <c r="J12" i="1" s="1"/>
  <c r="M10" i="1"/>
  <c r="I78" i="1"/>
  <c r="J78" i="1" s="1"/>
  <c r="M65" i="1"/>
  <c r="G49" i="1"/>
  <c r="C47" i="1"/>
  <c r="D47" i="1" s="1"/>
  <c r="I113" i="1"/>
  <c r="J113" i="1" s="1"/>
  <c r="M104" i="1"/>
  <c r="M16" i="1"/>
  <c r="I18" i="1"/>
  <c r="M53" i="1"/>
  <c r="I57" i="1"/>
  <c r="J57" i="1" s="1"/>
  <c r="M6" i="1"/>
  <c r="I6" i="1"/>
  <c r="J6" i="1" s="1"/>
  <c r="M38" i="1"/>
  <c r="I41" i="1"/>
  <c r="J41" i="1" s="1"/>
  <c r="C14" i="1"/>
  <c r="D14" i="1" s="1"/>
  <c r="G12" i="1"/>
  <c r="I32" i="1"/>
  <c r="J32" i="1" s="1"/>
  <c r="M30" i="1"/>
  <c r="G20" i="1"/>
  <c r="C23" i="1"/>
  <c r="D23" i="1" s="1"/>
  <c r="I79" i="1"/>
  <c r="J79" i="1" s="1"/>
  <c r="M66" i="1"/>
  <c r="I58" i="1"/>
  <c r="J58" i="1" s="1"/>
  <c r="M54" i="1"/>
  <c r="C111" i="1"/>
  <c r="D111" i="1" s="1"/>
  <c r="G111" i="1"/>
  <c r="I51" i="1"/>
  <c r="J51" i="1" s="1"/>
  <c r="M48" i="1"/>
  <c r="M99" i="1"/>
  <c r="I110" i="1"/>
  <c r="J110" i="1" s="1"/>
  <c r="M86" i="1"/>
  <c r="I98" i="1"/>
  <c r="J98" i="1" s="1"/>
  <c r="I40" i="1"/>
  <c r="J40" i="1" s="1"/>
  <c r="M37" i="1"/>
  <c r="G32" i="1"/>
  <c r="C32" i="1"/>
  <c r="D32" i="1" s="1"/>
  <c r="I125" i="1"/>
  <c r="J125" i="1" s="1"/>
  <c r="M111" i="1"/>
  <c r="G57" i="1"/>
  <c r="C55" i="1"/>
  <c r="D55" i="1" s="1"/>
  <c r="G9" i="1"/>
  <c r="C10" i="1"/>
  <c r="D10" i="1" s="1"/>
  <c r="C45" i="1"/>
  <c r="D45" i="1" s="1"/>
  <c r="G46" i="1"/>
  <c r="G11" i="1"/>
  <c r="C13" i="1"/>
  <c r="D13" i="1" s="1"/>
  <c r="C21" i="1"/>
  <c r="D21" i="1" s="1"/>
  <c r="G18" i="1"/>
  <c r="C27" i="1"/>
  <c r="D27" i="1" s="1"/>
  <c r="G27" i="1"/>
  <c r="G15" i="1"/>
  <c r="C17" i="1"/>
  <c r="D17" i="1" s="1"/>
  <c r="M26" i="1"/>
  <c r="I22" i="1"/>
  <c r="J22" i="1" s="1"/>
  <c r="C16" i="1"/>
  <c r="D16" i="1" s="1"/>
  <c r="G14" i="1"/>
  <c r="Q91" i="1"/>
  <c r="O91" i="1" s="1"/>
  <c r="O90" i="1"/>
  <c r="P90" i="1" s="1"/>
  <c r="G8" i="1"/>
  <c r="C9" i="1"/>
  <c r="D9" i="1" s="1"/>
  <c r="C112" i="1"/>
  <c r="D112" i="1" s="1"/>
  <c r="G112" i="1"/>
  <c r="G45" i="1"/>
  <c r="C44" i="1"/>
  <c r="D44" i="1" s="1"/>
  <c r="I50" i="1"/>
  <c r="J50" i="1" s="1"/>
  <c r="M47" i="1"/>
  <c r="M45" i="1"/>
  <c r="I48" i="1"/>
  <c r="J48" i="1" s="1"/>
  <c r="I96" i="1"/>
  <c r="J96" i="1" s="1"/>
  <c r="K95" i="1"/>
  <c r="K99" i="1"/>
  <c r="M83" i="1"/>
  <c r="M76" i="1"/>
  <c r="I90" i="1"/>
  <c r="J90" i="1" s="1"/>
  <c r="I75" i="1"/>
  <c r="J75" i="1" s="1"/>
  <c r="M62" i="1"/>
  <c r="M105" i="1"/>
  <c r="I114" i="1"/>
  <c r="J114" i="1" s="1"/>
  <c r="G64" i="1"/>
  <c r="C63" i="1"/>
  <c r="D63" i="1" s="1"/>
  <c r="I60" i="1"/>
  <c r="J60" i="1" s="1"/>
  <c r="M56" i="1"/>
  <c r="C25" i="1"/>
  <c r="D25" i="1" s="1"/>
  <c r="G24" i="1"/>
  <c r="G51" i="1"/>
  <c r="C49" i="1"/>
  <c r="D49" i="1" s="1"/>
  <c r="G50" i="1"/>
  <c r="C48" i="1"/>
  <c r="D48" i="1" s="1"/>
  <c r="G62" i="1"/>
  <c r="C60" i="1"/>
  <c r="D60" i="1" s="1"/>
  <c r="I34" i="1"/>
  <c r="J34" i="1" s="1"/>
  <c r="M32" i="1"/>
  <c r="M67" i="1"/>
  <c r="I80" i="1"/>
  <c r="J80" i="1" s="1"/>
  <c r="G17" i="1"/>
  <c r="C20" i="1"/>
  <c r="D20" i="1" s="1"/>
  <c r="I77" i="1"/>
  <c r="J77" i="1" s="1"/>
  <c r="M64" i="1"/>
  <c r="M75" i="1"/>
  <c r="I89" i="1"/>
  <c r="J89" i="1" s="1"/>
  <c r="I76" i="1"/>
  <c r="J76" i="1" s="1"/>
  <c r="M63" i="1"/>
  <c r="M109" i="1"/>
  <c r="I119" i="1"/>
  <c r="J119" i="1" s="1"/>
  <c r="C30" i="1"/>
  <c r="D30" i="1" s="1"/>
  <c r="G29" i="1"/>
  <c r="M90" i="1"/>
  <c r="I102" i="1"/>
  <c r="J102" i="1" s="1"/>
  <c r="G52" i="1"/>
  <c r="C50" i="1"/>
  <c r="D50" i="1" s="1"/>
  <c r="M96" i="1"/>
  <c r="I107" i="1"/>
  <c r="J107" i="1" s="1"/>
  <c r="M107" i="1"/>
  <c r="I116" i="1"/>
  <c r="J116" i="1" s="1"/>
  <c r="M5" i="1"/>
  <c r="I5" i="1"/>
  <c r="J5" i="1" s="1"/>
  <c r="C15" i="1"/>
  <c r="D15" i="1" s="1"/>
  <c r="G13" i="1"/>
  <c r="M57" i="1"/>
  <c r="I61" i="1"/>
  <c r="J61" i="1" s="1"/>
  <c r="I44" i="1"/>
  <c r="J44" i="1" s="1"/>
  <c r="M40" i="1"/>
  <c r="I25" i="1"/>
  <c r="M18" i="1"/>
  <c r="M46" i="1"/>
  <c r="I49" i="1"/>
  <c r="J49" i="1" s="1"/>
  <c r="J55" i="9"/>
  <c r="D23" i="9"/>
  <c r="J29" i="9"/>
  <c r="J64" i="9"/>
  <c r="H64" i="9" s="1"/>
  <c r="D27" i="9"/>
  <c r="J31" i="9"/>
  <c r="P89" i="9"/>
  <c r="J14" i="9"/>
  <c r="P18" i="9"/>
  <c r="J5" i="9"/>
  <c r="P21" i="9"/>
  <c r="D9" i="9"/>
  <c r="D24" i="9"/>
  <c r="P17" i="9"/>
  <c r="J62" i="9"/>
  <c r="J86" i="9"/>
  <c r="H86" i="9" s="1"/>
  <c r="D55" i="9"/>
  <c r="P86" i="9"/>
  <c r="J109" i="9"/>
  <c r="H53" i="9"/>
  <c r="H52" i="9"/>
  <c r="M82" i="1" l="1"/>
  <c r="I95" i="1"/>
  <c r="J95" i="1" s="1"/>
  <c r="I99" i="1"/>
  <c r="J99" i="1" s="1"/>
  <c r="M88" i="1"/>
  <c r="P92" i="9"/>
  <c r="J110" i="9"/>
  <c r="P88" i="9"/>
  <c r="J89" i="9"/>
  <c r="J36" i="9"/>
  <c r="B27" i="9"/>
  <c r="H14" i="9"/>
  <c r="J115" i="9"/>
  <c r="J63" i="9"/>
  <c r="J93" i="9"/>
  <c r="J17" i="9"/>
  <c r="P33" i="9"/>
  <c r="N86" i="9"/>
  <c r="D54" i="9"/>
  <c r="N89" i="9"/>
  <c r="H5" i="9"/>
  <c r="D6" i="9"/>
  <c r="P96" i="9"/>
  <c r="D8" i="9"/>
  <c r="D62" i="9"/>
  <c r="J60" i="9"/>
  <c r="H109" i="9"/>
  <c r="D58" i="9"/>
  <c r="J22" i="9"/>
  <c r="P27" i="9"/>
  <c r="P97" i="9"/>
  <c r="J45" i="9"/>
  <c r="J76" i="9"/>
  <c r="J39" i="9"/>
  <c r="P42" i="9"/>
  <c r="D45" i="9"/>
  <c r="P100" i="9"/>
  <c r="P95" i="9"/>
  <c r="P24" i="9"/>
  <c r="P31" i="9"/>
  <c r="P43" i="9"/>
  <c r="J80" i="9"/>
  <c r="D17" i="9"/>
  <c r="J103" i="9"/>
  <c r="P94" i="9"/>
  <c r="P90" i="9"/>
  <c r="J119" i="9"/>
  <c r="J25" i="9"/>
  <c r="J18" i="9"/>
  <c r="P48" i="9"/>
  <c r="D31" i="9"/>
  <c r="J30" i="9"/>
  <c r="D22" i="9"/>
  <c r="J33" i="9"/>
  <c r="J106" i="9"/>
  <c r="J88" i="9"/>
  <c r="J7" i="9"/>
  <c r="J40" i="9"/>
  <c r="J107" i="9"/>
  <c r="D10" i="9"/>
  <c r="P46" i="9"/>
  <c r="J44" i="9"/>
  <c r="P32" i="9"/>
  <c r="P105" i="9"/>
  <c r="J61" i="9"/>
  <c r="P30" i="9"/>
  <c r="P16" i="9"/>
  <c r="P19" i="9"/>
  <c r="J114" i="9"/>
  <c r="J105" i="9"/>
  <c r="D52" i="9"/>
  <c r="J51" i="9"/>
  <c r="D61" i="9"/>
  <c r="J24" i="9"/>
  <c r="J19" i="9"/>
  <c r="J113" i="9"/>
  <c r="P93" i="9"/>
  <c r="D59" i="9"/>
  <c r="J54" i="9"/>
  <c r="P99" i="9"/>
  <c r="J57" i="9"/>
  <c r="D13" i="9"/>
  <c r="J78" i="9"/>
  <c r="J102" i="9"/>
  <c r="D113" i="9"/>
  <c r="D112" i="9"/>
  <c r="J15" i="9"/>
  <c r="D53" i="9"/>
  <c r="D64" i="9"/>
  <c r="P102" i="9"/>
  <c r="P53" i="9"/>
  <c r="P23" i="9"/>
  <c r="D47" i="9"/>
  <c r="J84" i="9"/>
  <c r="J9" i="9"/>
  <c r="J46" i="9"/>
  <c r="P87" i="9"/>
  <c r="P51" i="9"/>
  <c r="N51" i="9" s="1"/>
  <c r="D49" i="9"/>
  <c r="P11" i="9"/>
  <c r="P10" i="9"/>
  <c r="J27" i="9"/>
  <c r="P6" i="9"/>
  <c r="D44" i="9"/>
  <c r="P15" i="9"/>
  <c r="P26" i="9"/>
  <c r="J104" i="9"/>
  <c r="J85" i="9"/>
  <c r="P103" i="9"/>
  <c r="D60" i="9"/>
  <c r="J28" i="9"/>
  <c r="D63" i="9"/>
  <c r="J87" i="9"/>
  <c r="H87" i="9" s="1"/>
  <c r="D18" i="9"/>
  <c r="J111" i="9"/>
  <c r="J121" i="9"/>
  <c r="J42" i="9"/>
  <c r="J32" i="9"/>
  <c r="P29" i="9"/>
  <c r="J21" i="9"/>
  <c r="J48" i="9"/>
  <c r="J16" i="9"/>
  <c r="P36" i="9"/>
  <c r="P37" i="9"/>
  <c r="D46" i="9"/>
  <c r="J49" i="9"/>
  <c r="P45" i="9"/>
  <c r="J116" i="9"/>
  <c r="P20" i="9"/>
  <c r="P14" i="9"/>
  <c r="P25" i="9"/>
  <c r="J92" i="9"/>
  <c r="D16" i="9"/>
  <c r="P55" i="9"/>
  <c r="J23" i="9"/>
  <c r="P50" i="9"/>
  <c r="J77" i="9"/>
  <c r="D26" i="9"/>
  <c r="J20" i="9"/>
  <c r="P98" i="9"/>
  <c r="J8" i="9"/>
  <c r="D20" i="9"/>
  <c r="P44" i="9"/>
  <c r="D108" i="9"/>
  <c r="D14" i="9"/>
  <c r="P7" i="9"/>
  <c r="D25" i="9"/>
  <c r="D48" i="9"/>
  <c r="J50" i="9"/>
  <c r="J125" i="9"/>
  <c r="D29" i="9"/>
  <c r="J118" i="9"/>
  <c r="D65" i="9"/>
  <c r="J34" i="9"/>
  <c r="P9" i="9"/>
  <c r="N9" i="9" s="1"/>
  <c r="J59" i="9"/>
  <c r="H59" i="9" s="1"/>
  <c r="J13" i="9"/>
  <c r="J43" i="9"/>
  <c r="J98" i="9"/>
  <c r="H98" i="9" s="1"/>
  <c r="P54" i="9"/>
  <c r="J97" i="9"/>
  <c r="H97" i="9" s="1"/>
  <c r="J11" i="9"/>
  <c r="D21" i="9"/>
  <c r="D30" i="9"/>
  <c r="P39" i="9"/>
  <c r="P49" i="9"/>
  <c r="N49" i="9" s="1"/>
  <c r="J81" i="9"/>
  <c r="J108" i="9"/>
  <c r="J82" i="9"/>
  <c r="D56" i="9"/>
  <c r="J96" i="9"/>
  <c r="H96" i="9" s="1"/>
  <c r="D115" i="9"/>
  <c r="J12" i="9"/>
  <c r="J91" i="9"/>
  <c r="J41" i="9"/>
  <c r="D19" i="9"/>
  <c r="J6" i="9"/>
  <c r="D11" i="9"/>
  <c r="D111" i="9"/>
  <c r="P28" i="9"/>
  <c r="P22" i="9"/>
  <c r="D114" i="9"/>
  <c r="J26" i="9"/>
  <c r="J101" i="9"/>
  <c r="P104" i="9"/>
  <c r="J58" i="9"/>
  <c r="P47" i="9"/>
  <c r="P12" i="9"/>
  <c r="N12" i="9" s="1"/>
  <c r="D32" i="9"/>
  <c r="J90" i="9"/>
  <c r="P38" i="9"/>
  <c r="J75" i="9"/>
  <c r="D50" i="9"/>
  <c r="J79" i="9"/>
  <c r="P101" i="9"/>
  <c r="J83" i="9"/>
  <c r="D57" i="9"/>
  <c r="H55" i="9"/>
  <c r="B9" i="9"/>
  <c r="N17" i="9"/>
  <c r="H31" i="9"/>
  <c r="B23" i="9"/>
  <c r="H29" i="9"/>
  <c r="N21" i="9"/>
  <c r="I52" i="9"/>
  <c r="B55" i="9"/>
  <c r="I53" i="9"/>
  <c r="H62" i="9"/>
  <c r="B24" i="9"/>
  <c r="N18" i="9"/>
  <c r="H110" i="9" l="1"/>
  <c r="N99" i="9"/>
  <c r="N92" i="9"/>
  <c r="N88" i="9"/>
  <c r="H36" i="9"/>
  <c r="H63" i="9"/>
  <c r="H89" i="9"/>
  <c r="N38" i="9"/>
  <c r="H28" i="9"/>
  <c r="H15" i="9"/>
  <c r="B52" i="9"/>
  <c r="H11" i="9"/>
  <c r="N50" i="9"/>
  <c r="H32" i="9"/>
  <c r="H121" i="9"/>
  <c r="H24" i="9"/>
  <c r="H115" i="9"/>
  <c r="N33" i="9"/>
  <c r="H93" i="9"/>
  <c r="H17" i="9"/>
  <c r="B108" i="9"/>
  <c r="D109" i="9"/>
  <c r="H54" i="9"/>
  <c r="P91" i="9"/>
  <c r="B54" i="9"/>
  <c r="B6" i="9"/>
  <c r="O89" i="9"/>
  <c r="B8" i="9"/>
  <c r="B62" i="9"/>
  <c r="I84" i="9"/>
  <c r="N53" i="9"/>
  <c r="H60" i="9"/>
  <c r="N24" i="9"/>
  <c r="H57" i="9"/>
  <c r="H20" i="9"/>
  <c r="N94" i="9"/>
  <c r="H45" i="9"/>
  <c r="N10" i="9"/>
  <c r="N96" i="9"/>
  <c r="B61" i="9"/>
  <c r="B22" i="9"/>
  <c r="H22" i="9"/>
  <c r="B56" i="9"/>
  <c r="B16" i="9"/>
  <c r="H77" i="9"/>
  <c r="B64" i="9"/>
  <c r="I109" i="9"/>
  <c r="H50" i="9"/>
  <c r="B53" i="9"/>
  <c r="B30" i="9"/>
  <c r="H48" i="9"/>
  <c r="N103" i="9"/>
  <c r="N20" i="9"/>
  <c r="H81" i="9"/>
  <c r="B46" i="9"/>
  <c r="B17" i="9"/>
  <c r="B113" i="9"/>
  <c r="H61" i="9"/>
  <c r="B32" i="9"/>
  <c r="H83" i="9"/>
  <c r="B47" i="9"/>
  <c r="H44" i="9"/>
  <c r="N102" i="9"/>
  <c r="H103" i="9"/>
  <c r="N32" i="9"/>
  <c r="B58" i="9"/>
  <c r="H43" i="9"/>
  <c r="H34" i="9"/>
  <c r="H39" i="9"/>
  <c r="N45" i="9"/>
  <c r="B49" i="9"/>
  <c r="N25" i="9"/>
  <c r="H111" i="9"/>
  <c r="N16" i="9"/>
  <c r="H9" i="9"/>
  <c r="B31" i="9"/>
  <c r="H104" i="9"/>
  <c r="H19" i="9"/>
  <c r="N47" i="9"/>
  <c r="N39" i="9"/>
  <c r="N105" i="9"/>
  <c r="H82" i="9"/>
  <c r="H46" i="9"/>
  <c r="N23" i="9"/>
  <c r="N98" i="9"/>
  <c r="H51" i="9"/>
  <c r="H30" i="9"/>
  <c r="B48" i="9"/>
  <c r="H116" i="9"/>
  <c r="N11" i="9"/>
  <c r="B44" i="9"/>
  <c r="B10" i="9"/>
  <c r="H41" i="9"/>
  <c r="H91" i="9"/>
  <c r="H12" i="9"/>
  <c r="H92" i="9"/>
  <c r="H113" i="9"/>
  <c r="N101" i="9"/>
  <c r="H85" i="9"/>
  <c r="N37" i="9"/>
  <c r="H75" i="9"/>
  <c r="H108" i="9"/>
  <c r="H84" i="9"/>
  <c r="H125" i="9"/>
  <c r="N100" i="9"/>
  <c r="B59" i="9"/>
  <c r="H33" i="9"/>
  <c r="H58" i="9"/>
  <c r="H27" i="9"/>
  <c r="B57" i="9"/>
  <c r="H76" i="9"/>
  <c r="B60" i="9"/>
  <c r="H49" i="9"/>
  <c r="B13" i="9"/>
  <c r="B112" i="9"/>
  <c r="N14" i="9"/>
  <c r="N30" i="9"/>
  <c r="H79" i="9"/>
  <c r="B18" i="9"/>
  <c r="H6" i="9"/>
  <c r="N15" i="9"/>
  <c r="D107" i="9"/>
  <c r="B63" i="9"/>
  <c r="B19" i="9"/>
  <c r="N36" i="9"/>
  <c r="B111" i="9"/>
  <c r="B115" i="9"/>
  <c r="B25" i="9"/>
  <c r="N28" i="9"/>
  <c r="H105" i="9"/>
  <c r="H26" i="9"/>
  <c r="B29" i="9"/>
  <c r="B50" i="9"/>
  <c r="H101" i="9"/>
  <c r="B114" i="9"/>
  <c r="B11" i="9"/>
  <c r="J95" i="9"/>
  <c r="H95" i="9" s="1"/>
  <c r="J99" i="9"/>
  <c r="H99" i="9" s="1"/>
  <c r="B21" i="9"/>
  <c r="H13" i="9"/>
  <c r="B65" i="9"/>
  <c r="H118" i="9"/>
  <c r="N7" i="9"/>
  <c r="B20" i="9"/>
  <c r="B26" i="9"/>
  <c r="N55" i="9"/>
  <c r="H16" i="9"/>
  <c r="H21" i="9"/>
  <c r="N26" i="9"/>
  <c r="H102" i="9"/>
  <c r="N19" i="9"/>
  <c r="H40" i="9"/>
  <c r="H88" i="9"/>
  <c r="N48" i="9"/>
  <c r="H119" i="9"/>
  <c r="N90" i="9"/>
  <c r="H80" i="9"/>
  <c r="N31" i="9"/>
  <c r="N42" i="9"/>
  <c r="N27" i="9"/>
  <c r="H90" i="9"/>
  <c r="N104" i="9"/>
  <c r="N22" i="9"/>
  <c r="N54" i="9"/>
  <c r="B14" i="9"/>
  <c r="N44" i="9"/>
  <c r="H8" i="9"/>
  <c r="H23" i="9"/>
  <c r="N29" i="9"/>
  <c r="H42" i="9"/>
  <c r="N6" i="9"/>
  <c r="N87" i="9"/>
  <c r="H78" i="9"/>
  <c r="N93" i="9"/>
  <c r="H114" i="9"/>
  <c r="N46" i="9"/>
  <c r="H107" i="9"/>
  <c r="H7" i="9"/>
  <c r="H106" i="9"/>
  <c r="H18" i="9"/>
  <c r="H25" i="9"/>
  <c r="N43" i="9"/>
  <c r="N95" i="9"/>
  <c r="B45" i="9"/>
  <c r="N97" i="9"/>
  <c r="I55" i="9"/>
  <c r="I64" i="9"/>
  <c r="C55" i="9"/>
  <c r="O21" i="9"/>
  <c r="O18" i="9"/>
  <c r="C22" i="9"/>
  <c r="I110" i="9" l="1"/>
  <c r="I36" i="9"/>
  <c r="O92" i="9"/>
  <c r="O88" i="9"/>
  <c r="I63" i="9"/>
  <c r="I85" i="9"/>
  <c r="C52" i="9"/>
  <c r="O38" i="9"/>
  <c r="I123" i="9"/>
  <c r="O50" i="9"/>
  <c r="O49" i="9"/>
  <c r="I115" i="9"/>
  <c r="O31" i="9"/>
  <c r="I93" i="9"/>
  <c r="C108" i="9"/>
  <c r="C54" i="9"/>
  <c r="I41" i="9"/>
  <c r="N91" i="9"/>
  <c r="I97" i="9"/>
  <c r="I49" i="9"/>
  <c r="C49" i="9"/>
  <c r="C113" i="9"/>
  <c r="I96" i="9"/>
  <c r="O99" i="9"/>
  <c r="C111" i="9"/>
  <c r="O53" i="9"/>
  <c r="O45" i="9"/>
  <c r="C27" i="9"/>
  <c r="O15" i="9"/>
  <c r="I76" i="9"/>
  <c r="O105" i="9"/>
  <c r="I98" i="9"/>
  <c r="C9" i="9"/>
  <c r="I104" i="9"/>
  <c r="I61" i="9"/>
  <c r="I50" i="9"/>
  <c r="O12" i="9"/>
  <c r="C6" i="9"/>
  <c r="I45" i="9"/>
  <c r="O98" i="9"/>
  <c r="I48" i="9"/>
  <c r="C8" i="9"/>
  <c r="I46" i="9"/>
  <c r="C53" i="9"/>
  <c r="O47" i="9"/>
  <c r="C62" i="9"/>
  <c r="O20" i="9"/>
  <c r="C21" i="9"/>
  <c r="I60" i="9"/>
  <c r="I77" i="9"/>
  <c r="C61" i="9"/>
  <c r="C16" i="9"/>
  <c r="C15" i="9"/>
  <c r="O30" i="9"/>
  <c r="I83" i="9"/>
  <c r="I103" i="9"/>
  <c r="I91" i="9"/>
  <c r="I80" i="9"/>
  <c r="I81" i="9"/>
  <c r="O10" i="9"/>
  <c r="I44" i="9"/>
  <c r="C31" i="9"/>
  <c r="I39" i="9"/>
  <c r="C59" i="9"/>
  <c r="O23" i="9"/>
  <c r="C42" i="9"/>
  <c r="O39" i="9"/>
  <c r="O16" i="9"/>
  <c r="I34" i="9"/>
  <c r="I111" i="9"/>
  <c r="O37" i="9"/>
  <c r="I116" i="9"/>
  <c r="C47" i="9"/>
  <c r="O24" i="9"/>
  <c r="I51" i="9"/>
  <c r="B109" i="9"/>
  <c r="I92" i="9"/>
  <c r="C64" i="9"/>
  <c r="C112" i="9"/>
  <c r="I75" i="9"/>
  <c r="I108" i="9"/>
  <c r="I113" i="9"/>
  <c r="C115" i="9"/>
  <c r="O14" i="9"/>
  <c r="C60" i="9"/>
  <c r="O36" i="9"/>
  <c r="I125" i="9"/>
  <c r="C11" i="9"/>
  <c r="I82" i="9"/>
  <c r="B107" i="9"/>
  <c r="C17" i="9"/>
  <c r="I105" i="9"/>
  <c r="I59" i="9"/>
  <c r="C24" i="9"/>
  <c r="O95" i="9"/>
  <c r="I106" i="9"/>
  <c r="I42" i="9"/>
  <c r="O44" i="9"/>
  <c r="O22" i="9"/>
  <c r="O48" i="9"/>
  <c r="I40" i="9"/>
  <c r="I102" i="9"/>
  <c r="O55" i="9"/>
  <c r="C25" i="9"/>
  <c r="C18" i="9"/>
  <c r="O97" i="9"/>
  <c r="I107" i="9"/>
  <c r="O46" i="9"/>
  <c r="I114" i="9"/>
  <c r="I78" i="9"/>
  <c r="O32" i="9"/>
  <c r="O19" i="9"/>
  <c r="O51" i="9"/>
  <c r="O7" i="9"/>
  <c r="O43" i="9"/>
  <c r="O93" i="9"/>
  <c r="O54" i="9"/>
  <c r="O104" i="9"/>
  <c r="O42" i="9"/>
  <c r="I79" i="9"/>
  <c r="I122" i="9"/>
  <c r="O9" i="9"/>
  <c r="C114" i="9"/>
  <c r="O87" i="9"/>
  <c r="O27" i="9"/>
  <c r="C13" i="9"/>
  <c r="I86" i="9"/>
  <c r="O26" i="9"/>
  <c r="O90" i="9"/>
  <c r="O25" i="9"/>
  <c r="I121" i="9"/>
  <c r="C10" i="9"/>
  <c r="C28" i="9" l="1"/>
  <c r="C29" i="9"/>
  <c r="C20" i="9"/>
  <c r="C19" i="9"/>
  <c r="C43" i="9"/>
  <c r="C44" i="9"/>
  <c r="O28" i="9"/>
  <c r="O29" i="9"/>
  <c r="C46" i="9"/>
  <c r="C48" i="9"/>
  <c r="O100" i="9"/>
  <c r="O101" i="9"/>
  <c r="C68" i="9"/>
  <c r="C65" i="9"/>
  <c r="C63" i="9"/>
  <c r="I95" i="9"/>
  <c r="I99" i="9"/>
  <c r="C109" i="9"/>
  <c r="C107" i="9"/>
  <c r="D15" i="9" l="1"/>
  <c r="D12" i="9"/>
  <c r="B15" i="9" l="1"/>
  <c r="B12" i="9"/>
  <c r="C14" i="9" l="1"/>
</calcChain>
</file>

<file path=xl/sharedStrings.xml><?xml version="1.0" encoding="utf-8"?>
<sst xmlns="http://schemas.openxmlformats.org/spreadsheetml/2006/main" count="575" uniqueCount="494">
  <si>
    <t>15х15х1,5  (6м)</t>
  </si>
  <si>
    <t>20х20х2      (6м)</t>
  </si>
  <si>
    <t>25х25х1,5   (6м)</t>
  </si>
  <si>
    <t>25х25х2      (6м)</t>
  </si>
  <si>
    <t>30х20х1,5   (6м)</t>
  </si>
  <si>
    <t>30х30х1,5   (6м)</t>
  </si>
  <si>
    <t>30х30х3      (6м)</t>
  </si>
  <si>
    <t>40х20х1,5   (6м)</t>
  </si>
  <si>
    <t>40х25х2      (6м)</t>
  </si>
  <si>
    <t>40х40х3      (6м)</t>
  </si>
  <si>
    <t>50х25х2      (6м)</t>
  </si>
  <si>
    <t>50х50х2      (6м)</t>
  </si>
  <si>
    <t>50х50х3      (6м)</t>
  </si>
  <si>
    <t>60х30х2      (6м)</t>
  </si>
  <si>
    <t>60х60х3       (6м)</t>
  </si>
  <si>
    <t>80х40х3       (6м)</t>
  </si>
  <si>
    <t>80х80х2       (6м)</t>
  </si>
  <si>
    <t>100х100х3     (12м)</t>
  </si>
  <si>
    <t>Труба профильная</t>
  </si>
  <si>
    <t>ф12        (5,85/11,7м)</t>
  </si>
  <si>
    <t>ф14         (5,85/11,7м)</t>
  </si>
  <si>
    <t>ф18         (5,85/11,7м)</t>
  </si>
  <si>
    <t>ф20          (5,85/11,7м)</t>
  </si>
  <si>
    <t>Полоса стальная</t>
  </si>
  <si>
    <t>20х4          (6м)</t>
  </si>
  <si>
    <t>25х4          (6м)</t>
  </si>
  <si>
    <t>30х4          (6м)</t>
  </si>
  <si>
    <t>40х4          (6м)</t>
  </si>
  <si>
    <t>50х4          (6м)</t>
  </si>
  <si>
    <t>50х5          (6м)</t>
  </si>
  <si>
    <t>Квадрат стальной</t>
  </si>
  <si>
    <t>10х10        (6м)</t>
  </si>
  <si>
    <t>12х12        (6м)</t>
  </si>
  <si>
    <t>Проволока в прутах</t>
  </si>
  <si>
    <t>ВР-1 ф3   (2/3м)</t>
  </si>
  <si>
    <t>ВР-1 ф4   (2/3м)</t>
  </si>
  <si>
    <t>ВР-1 ф5   (2/3/6м)</t>
  </si>
  <si>
    <t>Уголок стальной</t>
  </si>
  <si>
    <t>Труба ВГП 10704 10705 20295</t>
  </si>
  <si>
    <t>ДУ 15х2,8    (6/7,8/9м)</t>
  </si>
  <si>
    <t>ДУ 25х3,2    (6/10,5м)</t>
  </si>
  <si>
    <t>ДУ 32х2,8    (6/10,5м)</t>
  </si>
  <si>
    <t>ДУ 32х3,2    (6/10,5м)</t>
  </si>
  <si>
    <t>ДУ 40х3,5    (6/10,5м)</t>
  </si>
  <si>
    <t>ДУ 50х3,5    (6/10,5м)</t>
  </si>
  <si>
    <t>Труба ВГП  ОЦИНКОВАННАЯ</t>
  </si>
  <si>
    <t>ДУ оц 15х2,8    (6/7,8/9м)</t>
  </si>
  <si>
    <t>ДУ оц 20х2,8    (6/9м)</t>
  </si>
  <si>
    <t>ДУ оц 25х2,8    (6/9/10,5м)</t>
  </si>
  <si>
    <t>ДУ оц 25х3,2    (6/10,5м)</t>
  </si>
  <si>
    <t>ДУ оц 32х3,2    (6/10,5м)</t>
  </si>
  <si>
    <t>ДУ оц 40х3,5    (6/10,5м)</t>
  </si>
  <si>
    <t>Труба электросварная ЭСПШ</t>
  </si>
  <si>
    <t>ф57х3,0     (10,5м)</t>
  </si>
  <si>
    <t>ф57х3,5     (10,5м)</t>
  </si>
  <si>
    <t>ф76х3,0     (10,5м)</t>
  </si>
  <si>
    <t>3х100х100     карта 1*2/2*3</t>
  </si>
  <si>
    <t>3х150х150     карта 1*2/2*3</t>
  </si>
  <si>
    <t>4х50х50      карта 0,5*2/1*2/2*3</t>
  </si>
  <si>
    <t>5х150х150          карта 1*2/2*3</t>
  </si>
  <si>
    <t>5х200х200          карта 1*2/2*3</t>
  </si>
  <si>
    <t>6х100х100          карта 2*3</t>
  </si>
  <si>
    <t>6х150х150          карта 2*3</t>
  </si>
  <si>
    <t>6х200х200          карта 2*3</t>
  </si>
  <si>
    <t xml:space="preserve">Швеллер стальной    </t>
  </si>
  <si>
    <t>1,0  1250*2500</t>
  </si>
  <si>
    <t>2*1250*2500</t>
  </si>
  <si>
    <t>3*1250*2500</t>
  </si>
  <si>
    <t>1,5*1250*2500</t>
  </si>
  <si>
    <t>25*1500*6000</t>
  </si>
  <si>
    <t>40*1500*6000</t>
  </si>
  <si>
    <t>50*1500*6000</t>
  </si>
  <si>
    <t>0,5*1250*2500</t>
  </si>
  <si>
    <t>0,55*1250*2500</t>
  </si>
  <si>
    <t>0,7*1250*2500</t>
  </si>
  <si>
    <t>0,8*1250*2500</t>
  </si>
  <si>
    <t>2,5*1250*2500</t>
  </si>
  <si>
    <t>Шестигранник</t>
  </si>
  <si>
    <t>25Б1</t>
  </si>
  <si>
    <t>Труба бесшовная г/д</t>
  </si>
  <si>
    <t>Наименование, размер, длина</t>
  </si>
  <si>
    <t>40Б1</t>
  </si>
  <si>
    <t>40Б2</t>
  </si>
  <si>
    <t>под заказ</t>
  </si>
  <si>
    <t>запрос</t>
  </si>
  <si>
    <r>
      <t xml:space="preserve">Вес 1 м.п., </t>
    </r>
    <r>
      <rPr>
        <b/>
        <sz val="9"/>
        <color theme="1"/>
        <rFont val="Calibri"/>
        <family val="2"/>
        <charset val="204"/>
        <scheme val="minor"/>
      </rPr>
      <t>кг</t>
    </r>
  </si>
  <si>
    <t>3х50х50         карта 0,5*2/1*2</t>
  </si>
  <si>
    <t>80х60х3       (6м)</t>
  </si>
  <si>
    <t>50х25х1,5      (6м)</t>
  </si>
  <si>
    <t>50х30х2   (6м)</t>
  </si>
  <si>
    <t>1,2*1250*2500</t>
  </si>
  <si>
    <t>ф89х3,5     (10,5м)</t>
  </si>
  <si>
    <t>ф114х4        (6м)</t>
  </si>
  <si>
    <t>ф133х4        (12м)</t>
  </si>
  <si>
    <t>ф159х4        (12м)</t>
  </si>
  <si>
    <t>ф377х6        (12м)</t>
  </si>
  <si>
    <t>Труба электросварная ОЦИНК     ЭСПШ</t>
  </si>
  <si>
    <t>0,45*1250*2500</t>
  </si>
  <si>
    <r>
      <t xml:space="preserve">Розничная цена, бел.руб
 </t>
    </r>
    <r>
      <rPr>
        <b/>
        <sz val="9"/>
        <color rgb="FFFF0000"/>
        <rFont val="Calibri"/>
        <family val="2"/>
        <charset val="204"/>
        <scheme val="minor"/>
      </rPr>
      <t xml:space="preserve">с  НДС </t>
    </r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        до 1 тн</t>
    </r>
  </si>
  <si>
    <r>
      <t xml:space="preserve">Розничная цена,
бел.руб
 </t>
    </r>
    <r>
      <rPr>
        <b/>
        <sz val="9"/>
        <color rgb="FFFF0000"/>
        <rFont val="Calibri"/>
        <family val="2"/>
        <charset val="204"/>
        <scheme val="minor"/>
      </rPr>
      <t xml:space="preserve">с  НДС </t>
    </r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        до 1 тн</t>
    </r>
  </si>
  <si>
    <r>
      <t xml:space="preserve">Оптовая цена,
бел.руб.
</t>
    </r>
    <r>
      <rPr>
        <b/>
        <sz val="9"/>
        <color rgb="FFFF0000"/>
        <rFont val="Calibri"/>
        <family val="2"/>
        <charset val="204"/>
        <scheme val="minor"/>
      </rPr>
      <t>с   НДС</t>
    </r>
    <r>
      <rPr>
        <sz val="9"/>
        <color theme="1"/>
        <rFont val="Calibri"/>
        <family val="2"/>
        <charset val="204"/>
        <scheme val="minor"/>
      </rPr>
      <t xml:space="preserve"> 
от 1 тн</t>
    </r>
  </si>
  <si>
    <r>
      <t xml:space="preserve">Оптовая цена 
</t>
    </r>
    <r>
      <rPr>
        <b/>
        <sz val="9"/>
        <color rgb="FFFF0000"/>
        <rFont val="Calibri"/>
        <family val="2"/>
        <charset val="204"/>
        <scheme val="minor"/>
      </rPr>
      <t>с НДС</t>
    </r>
    <r>
      <rPr>
        <sz val="9"/>
        <color theme="1"/>
        <rFont val="Calibri"/>
        <family val="2"/>
        <charset val="204"/>
        <scheme val="minor"/>
      </rPr>
      <t xml:space="preserve"> ,
бел.руб.
от 1 тн</t>
    </r>
  </si>
  <si>
    <t xml:space="preserve">Балка двутавровая   - за 1 м.п. </t>
  </si>
  <si>
    <t xml:space="preserve">Швеллер стальной - за 1 м.п.     </t>
  </si>
  <si>
    <t xml:space="preserve">Шестигранник - за 1 м.п. </t>
  </si>
  <si>
    <t xml:space="preserve">Труба бесшовная г/д - за 1 м.п. </t>
  </si>
  <si>
    <t xml:space="preserve">Квадрат стальной - за 1 м.п. </t>
  </si>
  <si>
    <t xml:space="preserve">Полоса стальная - за 1 м.п. </t>
  </si>
  <si>
    <t xml:space="preserve">Проволока в прутах - за 1 м.п. </t>
  </si>
  <si>
    <t xml:space="preserve">Арматура РИФЛЕНАЯ  А3 - за 1 м.п. </t>
  </si>
  <si>
    <t xml:space="preserve">Труба ВГП 10704 10705 20295 - за 1 м.п. </t>
  </si>
  <si>
    <t xml:space="preserve">Труба ВГП  ОЦИНКОВАННАЯ - за 1 м.п. </t>
  </si>
  <si>
    <t xml:space="preserve">Труба электросварная ОЦИНК     ЭСПШ - за 1 м.п. </t>
  </si>
  <si>
    <t xml:space="preserve">Труба электросварная ЭСПШ - за 1 м.п. </t>
  </si>
  <si>
    <t xml:space="preserve">5*1500*6000  </t>
  </si>
  <si>
    <t>100х60х3       (12м)</t>
  </si>
  <si>
    <t>Лист  ПВЛ - цена за 1 м.кв</t>
  </si>
  <si>
    <r>
      <t xml:space="preserve">Вес 
1листа, </t>
    </r>
    <r>
      <rPr>
        <b/>
        <sz val="9"/>
        <color theme="1"/>
        <rFont val="Calibri"/>
        <family val="2"/>
        <charset val="204"/>
        <scheme val="minor"/>
      </rPr>
      <t>кг</t>
    </r>
  </si>
  <si>
    <t>РОЗНИЦА</t>
  </si>
  <si>
    <t>ОЦ 20*20*0,8     1000*25000</t>
  </si>
  <si>
    <t>4*1500*6000     09Г2С</t>
  </si>
  <si>
    <t>5*1500*6000      09Г2С</t>
  </si>
  <si>
    <t>от 12 до 50</t>
  </si>
  <si>
    <t>Д  О  С  Т  А  В  К  А,                    Р Е З К А</t>
  </si>
  <si>
    <t>Проволока вязальная  - цена за 1 кг  с НДС</t>
  </si>
  <si>
    <t>Лист Г/К - цена за  1 лист   с НДС</t>
  </si>
  <si>
    <t>Лист  Х/К - цена  за 1 лист  с НДС</t>
  </si>
  <si>
    <t>Лист РИФЛЕНЫЙ - цена за 1 лист  с НДС</t>
  </si>
  <si>
    <t>Лист ОЦИНКОВАННЫЙ - цена за 1 лист   с НДС</t>
  </si>
  <si>
    <t>Труба профильная 1 м.п.</t>
  </si>
  <si>
    <t>Уголок стальной за 1 м.п.</t>
  </si>
  <si>
    <t>20Б1</t>
  </si>
  <si>
    <t>2,0  1250*2500</t>
  </si>
  <si>
    <t>Арматура РИФЛЕНАЯ  С500, А3</t>
  </si>
  <si>
    <t>16х16       (6м)</t>
  </si>
  <si>
    <t>20х20        (6м)</t>
  </si>
  <si>
    <t>25х25       (6м)</t>
  </si>
  <si>
    <t>% маржи</t>
  </si>
  <si>
    <t>100х100х12 (12м)</t>
  </si>
  <si>
    <t>125х125х8   (12м)</t>
  </si>
  <si>
    <t>ф133х3,5     (12м)</t>
  </si>
  <si>
    <t>ф133х4,5     (12м)</t>
  </si>
  <si>
    <t>ф159х4,5     (12м)</t>
  </si>
  <si>
    <t>Рубка любой Полосы!</t>
  </si>
  <si>
    <t>8*1500*5000      09Г2С</t>
  </si>
  <si>
    <t>1,5  1250*2200</t>
  </si>
  <si>
    <t>80х40х4   (6м)</t>
  </si>
  <si>
    <t xml:space="preserve">40х40х4 (6м) </t>
  </si>
  <si>
    <t>140х100х5  09Г2С   (12м)</t>
  </si>
  <si>
    <t>60х40х4        (6м)</t>
  </si>
  <si>
    <t>ф76х4     (10,5м)</t>
  </si>
  <si>
    <t>оц 57х3,5</t>
  </si>
  <si>
    <t xml:space="preserve">Рубка любой полосы </t>
  </si>
  <si>
    <t>20х20х1,5  (6м)</t>
  </si>
  <si>
    <t xml:space="preserve">30х30х2      (6м) </t>
  </si>
  <si>
    <t xml:space="preserve">40х40х1,5   (6м) </t>
  </si>
  <si>
    <t xml:space="preserve">ф8     (6м) </t>
  </si>
  <si>
    <t xml:space="preserve">ф10   (5,85/11,7м) </t>
  </si>
  <si>
    <t xml:space="preserve">ф16   (5,85/11,7м) </t>
  </si>
  <si>
    <t>ф530х12   АКЦИЯ</t>
  </si>
  <si>
    <t>20*1500*6000   09г2с</t>
  </si>
  <si>
    <t>45х45х5     (6м)</t>
  </si>
  <si>
    <t>80х80х4       (12м)</t>
  </si>
  <si>
    <t>ф108х3,5    (12м)</t>
  </si>
  <si>
    <t>140х140х5    (12м)</t>
  </si>
  <si>
    <t>80х80х3       (12м)</t>
  </si>
  <si>
    <t xml:space="preserve">ф273х6  (12м) </t>
  </si>
  <si>
    <t xml:space="preserve">ф530х12   </t>
  </si>
  <si>
    <t>100х60х4       (12м)</t>
  </si>
  <si>
    <t>90х90х6    (12м)</t>
  </si>
  <si>
    <t>40х40х4     (6м)</t>
  </si>
  <si>
    <t xml:space="preserve">30 Ш1 </t>
  </si>
  <si>
    <t xml:space="preserve">60х30х3      (6м) </t>
  </si>
  <si>
    <t>120х120х4     (12м)</t>
  </si>
  <si>
    <t xml:space="preserve">120х120х5     (12м) </t>
  </si>
  <si>
    <t>ф10  (5,85м)</t>
  </si>
  <si>
    <t xml:space="preserve">4*1500*6000  </t>
  </si>
  <si>
    <t>60х6          (6м)</t>
  </si>
  <si>
    <t>ф12  (5,85м)</t>
  </si>
  <si>
    <t>ф6      (6м)</t>
  </si>
  <si>
    <t xml:space="preserve">6*1500*6000 </t>
  </si>
  <si>
    <t xml:space="preserve">8*1500*6000 </t>
  </si>
  <si>
    <t xml:space="preserve">10*1500*6000 </t>
  </si>
  <si>
    <t xml:space="preserve">12*1500*6000 </t>
  </si>
  <si>
    <t xml:space="preserve">16*1500*6000 </t>
  </si>
  <si>
    <t xml:space="preserve">20*1500*6000 </t>
  </si>
  <si>
    <t>ф25          (5,85/11,7м)</t>
  </si>
  <si>
    <t>Арматура ГЛАДКАЯ  А1/катанка/круг</t>
  </si>
  <si>
    <t xml:space="preserve">Арматура ГЛАДКАЯ  А1/круг - за 1 м.п. </t>
  </si>
  <si>
    <t>оц 76х3,5(6-7,8)</t>
  </si>
  <si>
    <t>оц 76х4   (7,8м)</t>
  </si>
  <si>
    <t>оц 89х3,5(6-7,8м)</t>
  </si>
  <si>
    <t>оц 108х3,5(6-7,8м)</t>
  </si>
  <si>
    <t>оц 114х4(6м)</t>
  </si>
  <si>
    <t>оц 133х4(9м)</t>
  </si>
  <si>
    <t>110х110х8   (12м)</t>
  </si>
  <si>
    <t>50х50х5    (6м)</t>
  </si>
  <si>
    <t xml:space="preserve">1,0*1250*2500 </t>
  </si>
  <si>
    <t xml:space="preserve">60х60х2       (6м) </t>
  </si>
  <si>
    <t xml:space="preserve">20х20          </t>
  </si>
  <si>
    <t xml:space="preserve">40х40          </t>
  </si>
  <si>
    <t xml:space="preserve">60х60         </t>
  </si>
  <si>
    <t xml:space="preserve">80х80          </t>
  </si>
  <si>
    <t xml:space="preserve">100х100         </t>
  </si>
  <si>
    <t xml:space="preserve">40х20          </t>
  </si>
  <si>
    <t xml:space="preserve">40х60          </t>
  </si>
  <si>
    <t xml:space="preserve">50х50         </t>
  </si>
  <si>
    <t>Заглушки пластиковые - цена за 1 шт.  с НДС</t>
  </si>
  <si>
    <t>14х14       (6м)</t>
  </si>
  <si>
    <t>100х100х7   (12м)</t>
  </si>
  <si>
    <t>100х100х8   (12м)</t>
  </si>
  <si>
    <t xml:space="preserve">ф219х4    (12м) </t>
  </si>
  <si>
    <t>24М</t>
  </si>
  <si>
    <t>50 м</t>
  </si>
  <si>
    <t>АКС-12</t>
  </si>
  <si>
    <t>Арматура композитная - за 1 м.п.</t>
  </si>
  <si>
    <t>Арматура композитная (бухта 50 м.п.)</t>
  </si>
  <si>
    <t>1м</t>
  </si>
  <si>
    <t>Сетка рабица (рулон 10 м.п.)</t>
  </si>
  <si>
    <t>Сетка рабица</t>
  </si>
  <si>
    <t>10 м</t>
  </si>
  <si>
    <t>оцинк. яч.60х60х1,6 мм., h/1.5 м</t>
  </si>
  <si>
    <t>оцинк. яч.60х60х1,4 мм., h/1.5 м</t>
  </si>
  <si>
    <t>1 м</t>
  </si>
  <si>
    <t>0,8  1250*2500</t>
  </si>
  <si>
    <t>ф108х4    (12м)</t>
  </si>
  <si>
    <t>80х6          (6м)</t>
  </si>
  <si>
    <t>100х6        (6м)</t>
  </si>
  <si>
    <t>35х35х4     (6м)</t>
  </si>
  <si>
    <t>45х45х4     (6м)</t>
  </si>
  <si>
    <t>50х50х4     (6м)</t>
  </si>
  <si>
    <t>32х32х4     (6м)</t>
  </si>
  <si>
    <t>25х25х4     (6м)</t>
  </si>
  <si>
    <t>25х25х3     (6м)</t>
  </si>
  <si>
    <t>63x40x5    (6м)</t>
  </si>
  <si>
    <t>63х63х5    (12м)</t>
  </si>
  <si>
    <t>63х63х6    (12м)</t>
  </si>
  <si>
    <t>75х50х5    (12м)</t>
  </si>
  <si>
    <t xml:space="preserve">75х75х5    (12м) </t>
  </si>
  <si>
    <t>75х75х6    (12м)</t>
  </si>
  <si>
    <t>75х75х8    (12м)</t>
  </si>
  <si>
    <t>80х80х6    (12м)</t>
  </si>
  <si>
    <t>90х90х7    (12м)</t>
  </si>
  <si>
    <t>100х63х6  (12м)</t>
  </si>
  <si>
    <t>100х63х8  (12м)</t>
  </si>
  <si>
    <t>120х80х5       (12м)</t>
  </si>
  <si>
    <t xml:space="preserve">70х70х6    (12м) </t>
  </si>
  <si>
    <t>25К2</t>
  </si>
  <si>
    <t>АКС -6/АСП-6</t>
  </si>
  <si>
    <t>АКС-8/АСП-8</t>
  </si>
  <si>
    <t>АКС-10/АСП-10</t>
  </si>
  <si>
    <t>60х8          (6м)</t>
  </si>
  <si>
    <t>80х8          (6м)</t>
  </si>
  <si>
    <t xml:space="preserve">5х100х100          карта 1*2/2*3 </t>
  </si>
  <si>
    <t xml:space="preserve">5х50х50              карта 0,5*2 </t>
  </si>
  <si>
    <t>4х150х150          карта 1*2/2*3</t>
  </si>
  <si>
    <t>4х100х100          карта 1*2/2*3</t>
  </si>
  <si>
    <t>140х100х4     (12м)</t>
  </si>
  <si>
    <t>ф6  (6м)</t>
  </si>
  <si>
    <t>ф5  (6м)</t>
  </si>
  <si>
    <t xml:space="preserve">14*1500*6000 </t>
  </si>
  <si>
    <t>3*1500*6000</t>
  </si>
  <si>
    <t>оц 159х4(7,8м)</t>
  </si>
  <si>
    <t>20Ш1</t>
  </si>
  <si>
    <t xml:space="preserve">30Б2 </t>
  </si>
  <si>
    <t xml:space="preserve">60х60х5    (6м) </t>
  </si>
  <si>
    <t xml:space="preserve">60х60х4    (6м) </t>
  </si>
  <si>
    <t xml:space="preserve">80х80х5         (6м) </t>
  </si>
  <si>
    <t>100х50х4       (12м)</t>
  </si>
  <si>
    <t>ф 5,5  (6м)</t>
  </si>
  <si>
    <t>ф4  (6м)</t>
  </si>
  <si>
    <t xml:space="preserve">ф10  (11,7м) </t>
  </si>
  <si>
    <t>Рубка листа в размер! +30% к розничной стоимости</t>
  </si>
  <si>
    <t>Оцинкованная        ф1,0 мм</t>
  </si>
  <si>
    <t>Оцинкованная        ф1,2-4 мм</t>
  </si>
  <si>
    <t>Черная т/о                ф1,2-4 мм</t>
  </si>
  <si>
    <t xml:space="preserve">50х50х4     (6м) </t>
  </si>
  <si>
    <t>100х100х8     (12м)</t>
  </si>
  <si>
    <t>32х32х3    (6м)</t>
  </si>
  <si>
    <t>ДУ 20х2,8    (6/7,8м)</t>
  </si>
  <si>
    <t xml:space="preserve">ДУ 25х2,8    (6/7,8м) </t>
  </si>
  <si>
    <t xml:space="preserve">1,2  1250*2500  </t>
  </si>
  <si>
    <t xml:space="preserve">2,0*1250*2500  </t>
  </si>
  <si>
    <t xml:space="preserve">3,0*1250*2500  </t>
  </si>
  <si>
    <t xml:space="preserve">35Ш1 </t>
  </si>
  <si>
    <t xml:space="preserve">ф273х6  (12м)  </t>
  </si>
  <si>
    <t xml:space="preserve">40х20х3      (6м) </t>
  </si>
  <si>
    <t xml:space="preserve">№ 5У     (12м) </t>
  </si>
  <si>
    <t xml:space="preserve">3,0  1250*2500  </t>
  </si>
  <si>
    <t>180х100х5    (6м)</t>
  </si>
  <si>
    <t xml:space="preserve">ф12  (11,7м) </t>
  </si>
  <si>
    <t xml:space="preserve">ф14  (11,7м) </t>
  </si>
  <si>
    <t>ф16 (11,7м)</t>
  </si>
  <si>
    <t>ф18  (11,7м)</t>
  </si>
  <si>
    <t>ф20   (11,7м)</t>
  </si>
  <si>
    <t xml:space="preserve">ф22 (11,7м) </t>
  </si>
  <si>
    <t>ф25   (11,7 м)</t>
  </si>
  <si>
    <t xml:space="preserve">ф25   (5.85 м) </t>
  </si>
  <si>
    <t xml:space="preserve">ф28 (11,7м) </t>
  </si>
  <si>
    <t>ф32 (11,7м)</t>
  </si>
  <si>
    <t>оц 108х4(6-7,8м)</t>
  </si>
  <si>
    <t xml:space="preserve">3*1250*2500 (ромб,чеч)   </t>
  </si>
  <si>
    <t>4*1500*6000 (ромб,чеч)</t>
  </si>
  <si>
    <t>5*1500*6000 (ромб,чеч)</t>
  </si>
  <si>
    <t>6*1500*6000 (ромб,чеч)</t>
  </si>
  <si>
    <r>
      <t xml:space="preserve">Вес 1 м.п., </t>
    </r>
    <r>
      <rPr>
        <b/>
        <sz val="14"/>
        <rFont val="Calibri"/>
        <family val="2"/>
        <charset val="204"/>
        <scheme val="minor"/>
      </rPr>
      <t>кг</t>
    </r>
  </si>
  <si>
    <r>
      <t xml:space="preserve">Вес, 
</t>
    </r>
    <r>
      <rPr>
        <b/>
        <sz val="14"/>
        <rFont val="Calibri"/>
        <family val="2"/>
        <charset val="204"/>
        <scheme val="minor"/>
      </rPr>
      <t>кг</t>
    </r>
  </si>
  <si>
    <t>ф8  (12м, 6м)</t>
  </si>
  <si>
    <t>№ 8У(П)     (12м)</t>
  </si>
  <si>
    <t>№10У(П)    (12м)</t>
  </si>
  <si>
    <t>№ 6,5У(П)  (12м)</t>
  </si>
  <si>
    <t>№12У(П)    (12м)</t>
  </si>
  <si>
    <t>№14У(П)    (12м)</t>
  </si>
  <si>
    <t>№16У(П)    (12м)</t>
  </si>
  <si>
    <t>№18У(П)    (12м)</t>
  </si>
  <si>
    <t>№20У(П)    (12м)</t>
  </si>
  <si>
    <t>№22У(П)    (12м)</t>
  </si>
  <si>
    <t>№24У(П)    (12м)</t>
  </si>
  <si>
    <t>12*1500*6000     09Г2С</t>
  </si>
  <si>
    <r>
      <t xml:space="preserve">Розничная цена, бел.руб
 </t>
    </r>
    <r>
      <rPr>
        <b/>
        <sz val="9"/>
        <rFont val="Calibri"/>
        <family val="2"/>
        <charset val="204"/>
        <scheme val="minor"/>
      </rPr>
      <t xml:space="preserve">с  НДС </t>
    </r>
    <r>
      <rPr>
        <sz val="9"/>
        <rFont val="Calibri"/>
        <family val="2"/>
        <charset val="204"/>
        <scheme val="minor"/>
      </rPr>
      <t xml:space="preserve">         до 1 тн</t>
    </r>
  </si>
  <si>
    <t>вес 1 листа</t>
  </si>
  <si>
    <t>Лист  РИФЛЕНЫЙ</t>
  </si>
  <si>
    <t>Лист  ОЦИНКОВАННЫЙ</t>
  </si>
  <si>
    <t>Лист  Г/К</t>
  </si>
  <si>
    <t>Лист  Х/К</t>
  </si>
  <si>
    <t>вес 1 м.кв.</t>
  </si>
  <si>
    <t>Лист  ПВЛ (размеры уточняйте)</t>
  </si>
  <si>
    <t xml:space="preserve">  Сетка СВАРНАЯ КЛАДОЧНАЯ (ТУ)</t>
  </si>
  <si>
    <t>100х100х6     (12м)</t>
  </si>
  <si>
    <t xml:space="preserve">30К1 </t>
  </si>
  <si>
    <t xml:space="preserve">35Б2 </t>
  </si>
  <si>
    <t xml:space="preserve">2х50х50        карта, рулон         </t>
  </si>
  <si>
    <t xml:space="preserve">2х100х100          карта, рулон  </t>
  </si>
  <si>
    <t>3х100 х100           карта, рулон</t>
  </si>
  <si>
    <t xml:space="preserve">  2х50х50                 карта, рулон   </t>
  </si>
  <si>
    <t>ОЦ  10*10*0,8   1000*15000</t>
  </si>
  <si>
    <t>ОЦ 25*25*0,8     1000*25000</t>
  </si>
  <si>
    <t>ОЦ  10*10*1,2   1000*15000</t>
  </si>
  <si>
    <t>ОЦ 20*20*1,2    1000*25000</t>
  </si>
  <si>
    <t>ОЦ 25*25*1,6    1000*25000</t>
  </si>
  <si>
    <t>Балка двутавровая-за 1м.п</t>
  </si>
  <si>
    <t>ДУ 20х2,5   (6/7,8м)</t>
  </si>
  <si>
    <t>ДУ оц 65х4    (6/10,5м)</t>
  </si>
  <si>
    <t>60х4         (6м)</t>
  </si>
  <si>
    <t>125х80х10     (12м)</t>
  </si>
  <si>
    <t>10х10х1,0  (6м)</t>
  </si>
  <si>
    <t>20х10х1,5  (6м)</t>
  </si>
  <si>
    <t>30х15х1,2   (6м)</t>
  </si>
  <si>
    <t>ф12х1,0     (10,5м)</t>
  </si>
  <si>
    <t>ф12х1,5     (10,5м)</t>
  </si>
  <si>
    <t>ф20х1,2     (10,5м)</t>
  </si>
  <si>
    <t>ф20х1,5    (10,5м)</t>
  </si>
  <si>
    <t>ф25х1,2    (10,5м)</t>
  </si>
  <si>
    <t>ф25х1,5    (10,5м)</t>
  </si>
  <si>
    <t>ф32х1,2    (10,5м)</t>
  </si>
  <si>
    <t>ф32х1,5    (10,5м)</t>
  </si>
  <si>
    <t>ф3</t>
  </si>
  <si>
    <t>125х1,0х22,2</t>
  </si>
  <si>
    <t>125х1,2х22,2</t>
  </si>
  <si>
    <t xml:space="preserve">Диски отрезные цена за 1шт </t>
  </si>
  <si>
    <t>Электроды цена за уп</t>
  </si>
  <si>
    <t>Электроды цена за уп (3кг)</t>
  </si>
  <si>
    <t>Заглушки пластиковые цена за 1шт, без НДС</t>
  </si>
  <si>
    <t>Проволока вязальная за 1 кг, без НДС</t>
  </si>
  <si>
    <t xml:space="preserve">80х40х2    (6м) </t>
  </si>
  <si>
    <t>Круг ф85 ст 45 АКЦИЯ</t>
  </si>
  <si>
    <t>Круг ф100 ст45 АКЦИЯ</t>
  </si>
  <si>
    <t xml:space="preserve">ф133*5 (12м)АКЦИЯ  </t>
  </si>
  <si>
    <t xml:space="preserve">ф159*5 (12м) АКЦИЯ </t>
  </si>
  <si>
    <t>ф133*6 (12м) АКЦИЯ</t>
  </si>
  <si>
    <t>ф108*4,5 (10,5м) АКЦИЯ</t>
  </si>
  <si>
    <t>ф325*9 (12м) АКЦИЯ</t>
  </si>
  <si>
    <t>ОЦ  6*6*0,6   1000*15000</t>
  </si>
  <si>
    <t>40х5          (6м)</t>
  </si>
  <si>
    <t>1.585</t>
  </si>
  <si>
    <t>50х30х3   (6м)</t>
  </si>
  <si>
    <t xml:space="preserve">2х100х100         карта, рулон       </t>
  </si>
  <si>
    <t xml:space="preserve">60х40х1,5   (6м) </t>
  </si>
  <si>
    <t>100х50х3       (12м)</t>
  </si>
  <si>
    <t>АКС -4/АСП-4</t>
  </si>
  <si>
    <r>
      <t xml:space="preserve">Сетка композитная </t>
    </r>
    <r>
      <rPr>
        <b/>
        <sz val="12"/>
        <rFont val="Calibri"/>
        <family val="2"/>
        <charset val="204"/>
        <scheme val="minor"/>
      </rPr>
      <t>цена за м2</t>
    </r>
  </si>
  <si>
    <t>Круг ф34 ст 20 АКЦИЯ</t>
  </si>
  <si>
    <t xml:space="preserve">Круг ф120 ст20 АКЦИЯ </t>
  </si>
  <si>
    <t xml:space="preserve">Круг ф140 ст40Х АКЦИЯ </t>
  </si>
  <si>
    <t>Сетка композитная- цена за м2</t>
  </si>
  <si>
    <t>Диски отрезные-цена за 1шт</t>
  </si>
  <si>
    <t>4х100 х100           карта, рулон</t>
  </si>
  <si>
    <t>Многоканальные телефоны:
+375 29 111 91 18 ОПТ | +375 29 637 70 77 РОЗНИЦА 
e-mail: sale@aksvil.by.</t>
  </si>
  <si>
    <r>
      <t xml:space="preserve">РОЗН цена, бел.руб.
 </t>
    </r>
    <r>
      <rPr>
        <b/>
        <sz val="14"/>
        <rFont val="Calibri"/>
        <family val="2"/>
        <charset val="204"/>
        <scheme val="minor"/>
      </rPr>
      <t xml:space="preserve">без НДС </t>
    </r>
    <r>
      <rPr>
        <sz val="14"/>
        <rFont val="Calibri"/>
        <family val="2"/>
        <charset val="204"/>
        <scheme val="minor"/>
      </rPr>
      <t xml:space="preserve">         до 1 тн</t>
    </r>
  </si>
  <si>
    <r>
      <t xml:space="preserve"> ОПТ цена, 
бел. руб. 
</t>
    </r>
    <r>
      <rPr>
        <b/>
        <sz val="14"/>
        <rFont val="Calibri"/>
        <family val="2"/>
        <charset val="204"/>
        <scheme val="minor"/>
      </rPr>
      <t>без НДС</t>
    </r>
    <r>
      <rPr>
        <sz val="14"/>
        <rFont val="Calibri"/>
        <family val="2"/>
        <charset val="204"/>
        <scheme val="minor"/>
      </rPr>
      <t xml:space="preserve"> 
от 1 тн</t>
    </r>
  </si>
  <si>
    <t>18Б1</t>
  </si>
  <si>
    <t xml:space="preserve"> </t>
  </si>
  <si>
    <t xml:space="preserve">Прайс-лист ЦЕНА  ** без НДС ** с 25.03.2024                                                                                                   Частное предприятие «Металлобаза Аксвил»
220075, г. Минск, ул. Селицкого, 15, каб. 20. Завод «Метромаш», 4 этаж
Сайт: https://aksvil.by/                 </t>
  </si>
  <si>
    <t>неконд. все толщины</t>
  </si>
  <si>
    <t>40х40х3     (6м)</t>
  </si>
  <si>
    <t>40х20х2 (6м)</t>
  </si>
  <si>
    <t xml:space="preserve">40х40х2 (6м) </t>
  </si>
  <si>
    <t>60х40х2 (6м)</t>
  </si>
  <si>
    <t xml:space="preserve">60х40х3 (6м) </t>
  </si>
  <si>
    <t>80х40х2 Ш (6м)</t>
  </si>
  <si>
    <t>ДУ 40х3,0 (6/10,5м) АКЦИЯ!</t>
  </si>
  <si>
    <t>ДУ 50х3,0 (6/10,5м) АКЦИЯ!</t>
  </si>
  <si>
    <t>ДУ оц 50х3,5(6/10,5)</t>
  </si>
  <si>
    <t xml:space="preserve">100х100х4 (12м) </t>
  </si>
  <si>
    <t xml:space="preserve">цена за 1 м2   </t>
  </si>
  <si>
    <t>вес 1 м2</t>
  </si>
  <si>
    <t>ф76х3,5 (10,5м) АКЦИЯ!</t>
  </si>
  <si>
    <t>ф89х4,0 (12м) АКЦИЯ!</t>
  </si>
  <si>
    <r>
      <rPr>
        <sz val="14"/>
        <rFont val="Bookman Old Style"/>
        <family val="1"/>
        <charset val="204"/>
      </rPr>
      <t xml:space="preserve">На складе осуществляется </t>
    </r>
    <r>
      <rPr>
        <b/>
        <sz val="14"/>
        <rFont val="Bookman Old Style"/>
        <family val="1"/>
        <charset val="204"/>
      </rPr>
      <t xml:space="preserve">
РЕЗКА В РАЗМЕР, ДОСТАВКА 
</t>
    </r>
    <r>
      <rPr>
        <sz val="14"/>
        <rFont val="Bookman Old Style"/>
        <family val="1"/>
        <charset val="204"/>
      </rPr>
      <t xml:space="preserve">по Минску и всей территории РБ
(стоимость доставки рассчитывается исходя из расстояния от склада). </t>
    </r>
    <r>
      <rPr>
        <b/>
        <sz val="14"/>
        <rFont val="Bookman Old Style"/>
        <family val="1"/>
        <charset val="204"/>
      </rPr>
      <t xml:space="preserve">
ОПЛАТА </t>
    </r>
    <r>
      <rPr>
        <sz val="14"/>
        <rFont val="Bookman Old Style"/>
        <family val="1"/>
        <charset val="204"/>
      </rPr>
      <t>осуществляется - наличными, картой, ЕРИП</t>
    </r>
    <r>
      <rPr>
        <b/>
        <sz val="14"/>
        <rFont val="Bookman Old Style"/>
        <family val="1"/>
        <charset val="204"/>
      </rPr>
      <t xml:space="preserve"> </t>
    </r>
  </si>
  <si>
    <r>
      <t xml:space="preserve">Прайс-лист  ЦЕНЫ  </t>
    </r>
    <r>
      <rPr>
        <b/>
        <sz val="14"/>
        <color rgb="FFFF0000"/>
        <rFont val="Calibri"/>
        <family val="2"/>
        <charset val="204"/>
        <scheme val="minor"/>
      </rPr>
      <t>**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4"/>
        <color rgb="FFFF0000"/>
        <rFont val="Calibri"/>
        <family val="2"/>
        <charset val="204"/>
        <scheme val="minor"/>
      </rPr>
      <t xml:space="preserve">С  НДС ** </t>
    </r>
    <r>
      <rPr>
        <b/>
        <sz val="11"/>
        <rFont val="Calibri"/>
        <family val="2"/>
        <charset val="204"/>
        <scheme val="minor"/>
      </rPr>
      <t xml:space="preserve">  с 25.02.2024
</t>
    </r>
    <r>
      <rPr>
        <b/>
        <sz val="11"/>
        <color theme="1"/>
        <rFont val="Calibri"/>
        <family val="2"/>
        <charset val="204"/>
        <scheme val="minor"/>
      </rPr>
      <t xml:space="preserve">Частное предприятие «Металлобаза Аксвил»
220075, г. Минск, ул. Селицкого, 15, каб. 20. Завод «Метромаш», 4 этаж
Сайт: https://aksvil.by/                  </t>
    </r>
  </si>
  <si>
    <t>ДУ оц 50х3,5      (6/10,5)</t>
  </si>
  <si>
    <t>Сетка СВАРНАЯ КЛАДОЧНАЯ - цена за 1 м.кв</t>
  </si>
  <si>
    <t xml:space="preserve">Прайс-лист ЦЕНА  ** без НДС ** с 25.03.2024                                                                                                    Частное предприятие «Металлобаза Аксвил»
220075, г. Минск, ул. Селицкого, 15, каб. 20. Завод «Метромаш», 4 этаж
Сайт: https://aksvil.by/                 </t>
  </si>
  <si>
    <r>
      <t xml:space="preserve">РОЗН цена, бел.руб.
 </t>
    </r>
    <r>
      <rPr>
        <b/>
        <sz val="14"/>
        <rFont val="Calibri"/>
        <family val="2"/>
        <charset val="204"/>
        <scheme val="minor"/>
      </rPr>
      <t xml:space="preserve">без НДС </t>
    </r>
    <r>
      <rPr>
        <sz val="14"/>
        <rFont val="Calibri"/>
        <family val="2"/>
        <charset val="204"/>
        <scheme val="minor"/>
      </rPr>
      <t xml:space="preserve">         </t>
    </r>
  </si>
  <si>
    <r>
      <t xml:space="preserve"> ОПТ цена, 
бел. руб. 
</t>
    </r>
    <r>
      <rPr>
        <b/>
        <sz val="14"/>
        <rFont val="Calibri"/>
        <family val="2"/>
        <charset val="204"/>
        <scheme val="minor"/>
      </rPr>
      <t>без НДС</t>
    </r>
    <r>
      <rPr>
        <sz val="14"/>
        <rFont val="Calibri"/>
        <family val="2"/>
        <charset val="204"/>
        <scheme val="minor"/>
      </rPr>
      <t xml:space="preserve"> 
</t>
    </r>
  </si>
  <si>
    <t>Труба полиэтиленовая (за м.п)</t>
  </si>
  <si>
    <t>Труба полиэтиленовая (за м.п.)</t>
  </si>
  <si>
    <t>Профнастил ПСА(B) 20 (за м2)</t>
  </si>
  <si>
    <t>20x2</t>
  </si>
  <si>
    <t>280x25,4</t>
  </si>
  <si>
    <t>ПС20 цинк 0,4мм полимер</t>
  </si>
  <si>
    <t>25x2,3</t>
  </si>
  <si>
    <t>315x12,1</t>
  </si>
  <si>
    <t>ПС20 цинк 0,45мм полимер</t>
  </si>
  <si>
    <t>32x2</t>
  </si>
  <si>
    <t>315x18,7</t>
  </si>
  <si>
    <t>ПС20 цинк 0,5мм полимер</t>
  </si>
  <si>
    <t>32x3</t>
  </si>
  <si>
    <t>355x13,6</t>
  </si>
  <si>
    <t>ПС20 цинк 0,7мм полимер</t>
  </si>
  <si>
    <t>40x2,4</t>
  </si>
  <si>
    <t>355x21,1</t>
  </si>
  <si>
    <t>ПС20 цинк 0,4мм полим(2Х)</t>
  </si>
  <si>
    <t>50x3</t>
  </si>
  <si>
    <t>400x15,3</t>
  </si>
  <si>
    <t>ПС20 цинк 0,45мм полим(2Х)</t>
  </si>
  <si>
    <t>63x3</t>
  </si>
  <si>
    <t>450x26,7</t>
  </si>
  <si>
    <t>ПС20 оцинк 0,4мм</t>
  </si>
  <si>
    <t>63x3,8</t>
  </si>
  <si>
    <t>500x19,1</t>
  </si>
  <si>
    <t>ПС20 оцинк 0,45мм</t>
  </si>
  <si>
    <t>75x4,5</t>
  </si>
  <si>
    <t>500x23,9</t>
  </si>
  <si>
    <t>ПС20 оцинк 0,5мм</t>
  </si>
  <si>
    <t>90x5,1</t>
  </si>
  <si>
    <t>500x29,7</t>
  </si>
  <si>
    <t>ПС20 оцинк 0,55мм</t>
  </si>
  <si>
    <t>110x4,2</t>
  </si>
  <si>
    <t>710x42,1</t>
  </si>
  <si>
    <t>ПС20 оцинк 0,7мм</t>
  </si>
  <si>
    <t>110x6,3</t>
  </si>
  <si>
    <t>Профнастил ПС 8 (за м2)</t>
  </si>
  <si>
    <t>Профнастил НС 35 (за м2)</t>
  </si>
  <si>
    <t>110x6,6</t>
  </si>
  <si>
    <t>ПС8 цинк 0,4мм полимер</t>
  </si>
  <si>
    <t>НС35 цинк 0,45мм полимер</t>
  </si>
  <si>
    <t>110x10</t>
  </si>
  <si>
    <t>ПС8 цинк 0,45мм полимер</t>
  </si>
  <si>
    <t>НС35 цинк 0,5мм полимер</t>
  </si>
  <si>
    <t>160x6,2</t>
  </si>
  <si>
    <t>ПС8 цинк 0,5мм полимер</t>
  </si>
  <si>
    <t>НС35 цинк 0,7мм полимер</t>
  </si>
  <si>
    <t>160x9,1</t>
  </si>
  <si>
    <t>ПС8 цинк 0,7 мм полимер</t>
  </si>
  <si>
    <t>НС35 цинк 0,45мм полим(2Х)</t>
  </si>
  <si>
    <t>160x9,5</t>
  </si>
  <si>
    <t>ПС8 цинк 0,4мм полим(2Х)</t>
  </si>
  <si>
    <t>НС35 оцинк 0,45мм</t>
  </si>
  <si>
    <t>160x11,8</t>
  </si>
  <si>
    <t>ПС8 цинк 0,45мм полим(2Х)</t>
  </si>
  <si>
    <t>НС35 оцинк 0,5мм</t>
  </si>
  <si>
    <t>160x14,6</t>
  </si>
  <si>
    <t>ПС8 оцинк 0,4мм</t>
  </si>
  <si>
    <t>НС35 оцинк 0,55мм</t>
  </si>
  <si>
    <t>200x7,7</t>
  </si>
  <si>
    <t>ПС8 оцинк. 0,45мм</t>
  </si>
  <si>
    <t>НС35 оцинк 0,7мм</t>
  </si>
  <si>
    <t>200x18,2</t>
  </si>
  <si>
    <t>ПС8 оцинк 0,5мм</t>
  </si>
  <si>
    <t>НС35 оцинк 0,8мм</t>
  </si>
  <si>
    <t>225x8,6</t>
  </si>
  <si>
    <t>ПС8 оцинк 0,55мм</t>
  </si>
  <si>
    <t>Профнастил НС 60 (за м2)</t>
  </si>
  <si>
    <t>225x10,8</t>
  </si>
  <si>
    <t>ПС8 оцинк 0,7мм</t>
  </si>
  <si>
    <t>НС60 цинк 0,5мм полимер</t>
  </si>
  <si>
    <t>225x13,4</t>
  </si>
  <si>
    <t>НС60 цинк 0,7мм полимер</t>
  </si>
  <si>
    <t>250x9,6</t>
  </si>
  <si>
    <t>НС60 оцинк 0,5мм</t>
  </si>
  <si>
    <t>НС60 оцинк 0,55мм</t>
  </si>
  <si>
    <t>НС60 оцинк 0,7мм</t>
  </si>
  <si>
    <t>НС60 оцинк 0,8мм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</si>
</sst>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Bookman Old Style"/>
      <family val="1"/>
      <charset val="204"/>
    </font>
    <font>
      <sz val="10"/>
      <name val="Arial Unicode MS"/>
      <family val="2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i/>
      <sz val="14"/>
      <name val="Calibri"/>
      <family val="2"/>
      <charset val="204"/>
      <scheme val="minor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  <font>
      <sz val="10"/>
      <color rgb="FF000000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6" fillId="0" borderId="0"/>
  </cellStyleXfs>
  <cellXfs count="22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/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/>
    <xf numFmtId="2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9" fillId="0" borderId="1" xfId="0" applyFont="1" applyBorder="1"/>
    <xf numFmtId="2" fontId="9" fillId="0" borderId="1" xfId="0" applyNumberFormat="1" applyFont="1" applyBorder="1"/>
    <xf numFmtId="2" fontId="9" fillId="3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9" fillId="3" borderId="1" xfId="0" applyNumberFormat="1" applyFont="1" applyFill="1" applyBorder="1"/>
    <xf numFmtId="0" fontId="11" fillId="0" borderId="1" xfId="0" applyFont="1" applyBorder="1"/>
    <xf numFmtId="1" fontId="9" fillId="0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/>
    <xf numFmtId="1" fontId="9" fillId="3" borderId="1" xfId="0" applyNumberFormat="1" applyFont="1" applyFill="1" applyBorder="1"/>
    <xf numFmtId="0" fontId="12" fillId="0" borderId="1" xfId="0" applyFont="1" applyBorder="1"/>
    <xf numFmtId="0" fontId="9" fillId="5" borderId="6" xfId="0" applyFont="1" applyFill="1" applyBorder="1"/>
    <xf numFmtId="0" fontId="11" fillId="0" borderId="7" xfId="0" applyFont="1" applyBorder="1"/>
    <xf numFmtId="0" fontId="9" fillId="0" borderId="6" xfId="0" applyFont="1" applyBorder="1"/>
    <xf numFmtId="0" fontId="10" fillId="5" borderId="1" xfId="0" applyFont="1" applyFill="1" applyBorder="1" applyAlignment="1"/>
    <xf numFmtId="0" fontId="9" fillId="0" borderId="7" xfId="0" applyFont="1" applyBorder="1"/>
    <xf numFmtId="0" fontId="1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2" fontId="14" fillId="3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vertical="top"/>
    </xf>
    <xf numFmtId="49" fontId="12" fillId="0" borderId="1" xfId="0" applyNumberFormat="1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2" fontId="11" fillId="0" borderId="1" xfId="0" applyNumberFormat="1" applyFont="1" applyBorder="1"/>
    <xf numFmtId="0" fontId="10" fillId="5" borderId="0" xfId="0" applyFont="1" applyFill="1" applyBorder="1" applyAlignment="1"/>
    <xf numFmtId="0" fontId="16" fillId="0" borderId="0" xfId="0" applyFont="1" applyBorder="1" applyAlignment="1">
      <alignment vertical="center" wrapText="1"/>
    </xf>
    <xf numFmtId="2" fontId="9" fillId="7" borderId="1" xfId="0" applyNumberFormat="1" applyFont="1" applyFill="1" applyBorder="1"/>
    <xf numFmtId="2" fontId="9" fillId="5" borderId="1" xfId="0" applyNumberFormat="1" applyFont="1" applyFill="1" applyBorder="1" applyAlignment="1"/>
    <xf numFmtId="0" fontId="9" fillId="5" borderId="1" xfId="0" applyFont="1" applyFill="1" applyBorder="1" applyAlignment="1">
      <alignment wrapText="1"/>
    </xf>
    <xf numFmtId="164" fontId="11" fillId="8" borderId="1" xfId="0" applyNumberFormat="1" applyFont="1" applyFill="1" applyBorder="1"/>
    <xf numFmtId="0" fontId="11" fillId="8" borderId="1" xfId="0" applyFont="1" applyFill="1" applyBorder="1"/>
    <xf numFmtId="0" fontId="9" fillId="0" borderId="0" xfId="0" applyFont="1" applyBorder="1" applyAlignment="1">
      <alignment vertical="top"/>
    </xf>
    <xf numFmtId="2" fontId="9" fillId="0" borderId="1" xfId="0" applyNumberFormat="1" applyFont="1" applyBorder="1" applyAlignment="1">
      <alignment horizontal="left"/>
    </xf>
    <xf numFmtId="2" fontId="9" fillId="0" borderId="6" xfId="0" applyNumberFormat="1" applyFont="1" applyBorder="1"/>
    <xf numFmtId="1" fontId="9" fillId="7" borderId="1" xfId="0" applyNumberFormat="1" applyFont="1" applyFill="1" applyBorder="1" applyAlignment="1">
      <alignment horizontal="center"/>
    </xf>
    <xf numFmtId="0" fontId="9" fillId="0" borderId="3" xfId="0" applyFont="1" applyBorder="1"/>
    <xf numFmtId="2" fontId="9" fillId="9" borderId="1" xfId="0" applyNumberFormat="1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164" fontId="11" fillId="0" borderId="1" xfId="0" applyNumberFormat="1" applyFont="1" applyBorder="1"/>
    <xf numFmtId="4" fontId="1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0" fillId="0" borderId="8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left"/>
    </xf>
    <xf numFmtId="0" fontId="9" fillId="0" borderId="4" xfId="0" applyFont="1" applyBorder="1"/>
    <xf numFmtId="0" fontId="9" fillId="2" borderId="7" xfId="0" applyFont="1" applyFill="1" applyBorder="1" applyAlignment="1"/>
    <xf numFmtId="1" fontId="9" fillId="5" borderId="8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17" fillId="6" borderId="6" xfId="0" applyNumberFormat="1" applyFont="1" applyFill="1" applyBorder="1" applyAlignment="1">
      <alignment horizontal="center" vertical="center"/>
    </xf>
    <xf numFmtId="2" fontId="17" fillId="6" borderId="7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2" fontId="6" fillId="0" borderId="1" xfId="0" applyNumberFormat="1" applyFont="1" applyBorder="1"/>
    <xf numFmtId="2" fontId="6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1" fillId="0" borderId="7" xfId="0" applyFont="1" applyFill="1" applyBorder="1"/>
    <xf numFmtId="49" fontId="20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21" fillId="0" borderId="1" xfId="0" applyFont="1" applyFill="1" applyBorder="1"/>
    <xf numFmtId="0" fontId="20" fillId="0" borderId="1" xfId="0" applyFont="1" applyFill="1" applyBorder="1" applyAlignment="1">
      <alignment horizontal="left"/>
    </xf>
    <xf numFmtId="0" fontId="20" fillId="0" borderId="0" xfId="0" applyFont="1" applyFill="1" applyBorder="1"/>
    <xf numFmtId="1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/>
    <xf numFmtId="1" fontId="20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2" fontId="20" fillId="0" borderId="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/>
    <xf numFmtId="1" fontId="20" fillId="0" borderId="1" xfId="0" applyNumberFormat="1" applyFont="1" applyFill="1" applyBorder="1"/>
    <xf numFmtId="4" fontId="20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/>
    <xf numFmtId="0" fontId="20" fillId="0" borderId="2" xfId="0" applyFont="1" applyFill="1" applyBorder="1"/>
    <xf numFmtId="0" fontId="20" fillId="0" borderId="0" xfId="0" applyFont="1" applyFill="1" applyAlignment="1"/>
    <xf numFmtId="3" fontId="20" fillId="0" borderId="0" xfId="0" applyNumberFormat="1" applyFont="1" applyFill="1"/>
    <xf numFmtId="0" fontId="21" fillId="0" borderId="7" xfId="0" applyFont="1" applyFill="1" applyBorder="1"/>
    <xf numFmtId="0" fontId="18" fillId="0" borderId="1" xfId="0" applyFont="1" applyFill="1" applyBorder="1"/>
    <xf numFmtId="164" fontId="21" fillId="0" borderId="1" xfId="0" applyNumberFormat="1" applyFont="1" applyFill="1" applyBorder="1"/>
    <xf numFmtId="0" fontId="20" fillId="0" borderId="6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17" fontId="20" fillId="0" borderId="1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0" fillId="0" borderId="1" xfId="0" applyNumberFormat="1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right"/>
    </xf>
    <xf numFmtId="0" fontId="27" fillId="0" borderId="1" xfId="0" applyFont="1" applyFill="1" applyBorder="1" applyAlignment="1"/>
    <xf numFmtId="0" fontId="27" fillId="0" borderId="6" xfId="0" applyFont="1" applyFill="1" applyBorder="1" applyAlignment="1"/>
    <xf numFmtId="0" fontId="27" fillId="0" borderId="8" xfId="0" applyFont="1" applyFill="1" applyBorder="1" applyAlignment="1"/>
    <xf numFmtId="0" fontId="27" fillId="0" borderId="6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/>
    </xf>
    <xf numFmtId="2" fontId="20" fillId="0" borderId="6" xfId="0" applyNumberFormat="1" applyFont="1" applyFill="1" applyBorder="1" applyAlignment="1">
      <alignment horizontal="center"/>
    </xf>
    <xf numFmtId="2" fontId="20" fillId="0" borderId="8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2" fontId="20" fillId="0" borderId="7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0" fillId="0" borderId="6" xfId="0" applyFont="1" applyFill="1" applyBorder="1" applyAlignment="1"/>
    <xf numFmtId="2" fontId="20" fillId="0" borderId="10" xfId="0" applyNumberFormat="1" applyFont="1" applyFill="1" applyBorder="1" applyAlignment="1">
      <alignment horizontal="center"/>
    </xf>
    <xf numFmtId="0" fontId="20" fillId="0" borderId="12" xfId="0" applyFont="1" applyFill="1" applyBorder="1"/>
    <xf numFmtId="2" fontId="20" fillId="0" borderId="12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18" fillId="0" borderId="9" xfId="0" applyFont="1" applyFill="1" applyBorder="1"/>
    <xf numFmtId="0" fontId="20" fillId="0" borderId="8" xfId="0" applyFont="1" applyFill="1" applyBorder="1" applyAlignment="1"/>
    <xf numFmtId="0" fontId="20" fillId="2" borderId="1" xfId="0" applyFont="1" applyFill="1" applyBorder="1"/>
    <xf numFmtId="1" fontId="20" fillId="2" borderId="1" xfId="0" applyNumberFormat="1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/>
    </xf>
    <xf numFmtId="2" fontId="20" fillId="0" borderId="0" xfId="0" applyNumberFormat="1" applyFont="1" applyFill="1"/>
    <xf numFmtId="0" fontId="24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18" fillId="0" borderId="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20" fillId="0" borderId="0" xfId="0" applyFont="1" applyFill="1" applyAlignment="1">
      <alignment horizontal="right"/>
    </xf>
    <xf numFmtId="0" fontId="18" fillId="0" borderId="6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right"/>
    </xf>
    <xf numFmtId="0" fontId="2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8" fillId="0" borderId="6" xfId="0" applyFont="1" applyFill="1" applyBorder="1" applyAlignment="1"/>
    <xf numFmtId="0" fontId="18" fillId="0" borderId="8" xfId="0" applyFont="1" applyFill="1" applyBorder="1" applyAlignment="1"/>
    <xf numFmtId="0" fontId="18" fillId="0" borderId="7" xfId="0" applyFont="1" applyFill="1" applyBorder="1" applyAlignment="1"/>
    <xf numFmtId="0" fontId="20" fillId="0" borderId="0" xfId="0" applyFont="1" applyFill="1" applyBorder="1" applyAlignment="1">
      <alignment vertical="top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3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7" fillId="0" borderId="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top"/>
    </xf>
    <xf numFmtId="0" fontId="18" fillId="0" borderId="6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right"/>
    </xf>
    <xf numFmtId="0" fontId="18" fillId="0" borderId="7" xfId="0" applyFont="1" applyFill="1" applyBorder="1" applyAlignment="1">
      <alignment horizontal="right"/>
    </xf>
    <xf numFmtId="1" fontId="20" fillId="0" borderId="6" xfId="0" applyNumberFormat="1" applyFont="1" applyFill="1" applyBorder="1" applyAlignment="1">
      <alignment horizontal="center"/>
    </xf>
    <xf numFmtId="1" fontId="20" fillId="0" borderId="8" xfId="0" applyNumberFormat="1" applyFont="1" applyFill="1" applyBorder="1" applyAlignment="1">
      <alignment horizontal="center"/>
    </xf>
    <xf numFmtId="1" fontId="20" fillId="0" borderId="7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/>
    <xf numFmtId="0" fontId="18" fillId="0" borderId="8" xfId="0" applyFont="1" applyFill="1" applyBorder="1" applyAlignment="1"/>
    <xf numFmtId="0" fontId="18" fillId="0" borderId="7" xfId="0" applyFont="1" applyFill="1" applyBorder="1" applyAlignment="1"/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0" fontId="1" fillId="4" borderId="0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top"/>
    </xf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6600"/>
      <color rgb="FFFF8B8B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ksvil.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ksvil.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ksvil.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4" name="Рисунок 3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3" name="Рисунок 2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5" name="Рисунок 4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6" name="Рисунок 5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7" name="Рисунок 6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8" name="Рисунок 7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9" name="Рисунок 8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10" name="Рисунок 9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11" name="Рисунок 10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12" name="Рисунок 11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13" name="Рисунок 12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2" name="Рисунок 1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37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3" name="Рисунок 2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185853</xdr:colOff>
      <xdr:row>0</xdr:row>
      <xdr:rowOff>46462</xdr:rowOff>
    </xdr:from>
    <xdr:ext cx="1080275" cy="742027"/>
    <xdr:pic>
      <xdr:nvPicPr>
        <xdr:cNvPr id="4" name="Рисунок 3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185853</xdr:colOff>
      <xdr:row>0</xdr:row>
      <xdr:rowOff>46462</xdr:rowOff>
    </xdr:from>
    <xdr:ext cx="1080275" cy="742027"/>
    <xdr:pic>
      <xdr:nvPicPr>
        <xdr:cNvPr id="5" name="Рисунок 4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6" name="Рисунок 5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7" name="Рисунок 6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185853</xdr:colOff>
      <xdr:row>0</xdr:row>
      <xdr:rowOff>46462</xdr:rowOff>
    </xdr:from>
    <xdr:ext cx="1080275" cy="742027"/>
    <xdr:pic>
      <xdr:nvPicPr>
        <xdr:cNvPr id="8" name="Рисунок 7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185853</xdr:colOff>
      <xdr:row>0</xdr:row>
      <xdr:rowOff>46462</xdr:rowOff>
    </xdr:from>
    <xdr:ext cx="1080275" cy="742027"/>
    <xdr:pic>
      <xdr:nvPicPr>
        <xdr:cNvPr id="9" name="Рисунок 8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0" name="Рисунок 9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1" name="Рисунок 10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2" name="Рисунок 11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3" name="Рисунок 12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4" name="Рисунок 13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5" name="Рисунок 14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6" name="Рисунок 15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7" name="Рисунок 16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8" name="Рисунок 17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9" name="Рисунок 18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735542</xdr:rowOff>
    </xdr:to>
    <xdr:pic>
      <xdr:nvPicPr>
        <xdr:cNvPr id="2" name="Рисунок 1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0;&#1048;&#1056;&#1048;&#1051;&#1051;\&#1087;&#1088;&#1072;&#1081;&#1089;\&#1055;&#1088;&#1072;&#1081;&#1089;%20&#1074;&#1085;&#1091;&#1090;&#1088;&#1077;&#1085;&#1085;&#1080;&#1081;\22.03.24%20&#1055;&#1088;&#1072;&#1081;&#1089;%20&#1085;&#1086;&#1074;%20&#1085;&#1072;%202-&#1093;%20&#1083;&#1080;&#1089;&#1090;&#1072;&#109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8;&#1056;&#1048;&#1051;&#1051;/&#1087;&#1088;&#1072;&#1081;&#1089;/&#1055;&#1088;&#1072;&#1081;&#1089;%20&#1074;&#1085;&#1091;&#1090;&#1088;&#1077;&#1085;&#1085;&#1080;&#1081;/22.03.24%20&#1055;&#1088;&#1072;&#1081;&#1089;%20&#1085;&#1086;&#1074;%20&#1085;&#1072;%202-&#1093;%20&#1083;&#1080;&#1089;&#1090;&#1072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Т"/>
      <sheetName val="ОПТ (2)"/>
      <sheetName val="РОЗНИЦА"/>
      <sheetName val="АКЦИЯ"/>
      <sheetName val="АКЦИЯ метр"/>
      <sheetName val="ЗАГЛУШКИ"/>
      <sheetName val="цены"/>
      <sheetName val="ост и себест прайс"/>
      <sheetName val=" прайс ПСМ"/>
      <sheetName val="заготовки лист"/>
      <sheetName val="заготовки столбики"/>
      <sheetName val="для 1C"/>
      <sheetName val="Госстройпорт."/>
      <sheetName val="ИСС выгрузка"/>
      <sheetName val="aksvil.by"/>
      <sheetName val="stalnyetruby.by"/>
      <sheetName val="armatura-optom.by"/>
      <sheetName val="svarnayasetka.by"/>
      <sheetName val="сетка"/>
    </sheetNames>
    <sheetDataSet>
      <sheetData sheetId="0">
        <row r="5">
          <cell r="A5" t="str">
            <v>10х10х1,0  (6м)</v>
          </cell>
          <cell r="C5">
            <v>3618.0000000000005</v>
          </cell>
          <cell r="E5">
            <v>3350</v>
          </cell>
          <cell r="F5">
            <v>0.26900000000000002</v>
          </cell>
          <cell r="H5" t="str">
            <v>25х25х3     (6м)</v>
          </cell>
          <cell r="I5">
            <v>2754</v>
          </cell>
          <cell r="K5">
            <v>2550</v>
          </cell>
          <cell r="L5">
            <v>1.2</v>
          </cell>
        </row>
        <row r="6">
          <cell r="A6" t="str">
            <v>15х15х1,5  (6м)</v>
          </cell>
          <cell r="C6">
            <v>2991.6000000000004</v>
          </cell>
          <cell r="D6">
            <v>3365.5500000000006</v>
          </cell>
          <cell r="E6">
            <v>2770</v>
          </cell>
          <cell r="F6">
            <v>0.60499999999999998</v>
          </cell>
          <cell r="H6" t="str">
            <v>25х25х4     (6м)</v>
          </cell>
          <cell r="I6">
            <v>2797.2000000000003</v>
          </cell>
          <cell r="K6">
            <v>2590</v>
          </cell>
          <cell r="L6">
            <v>1.46</v>
          </cell>
          <cell r="N6" t="str">
            <v>0,8  1250*2500</v>
          </cell>
          <cell r="O6">
            <v>3380.4</v>
          </cell>
          <cell r="Q6">
            <v>3130</v>
          </cell>
          <cell r="R6">
            <v>19.625</v>
          </cell>
        </row>
        <row r="7">
          <cell r="A7" t="str">
            <v>20х10х1,5  (6м)</v>
          </cell>
          <cell r="C7">
            <v>3628.8</v>
          </cell>
          <cell r="E7">
            <v>3360</v>
          </cell>
          <cell r="F7">
            <v>0.60499999999999998</v>
          </cell>
          <cell r="H7" t="str">
            <v>32х32х3    (6м)</v>
          </cell>
          <cell r="I7">
            <v>2754</v>
          </cell>
          <cell r="K7">
            <v>2550</v>
          </cell>
          <cell r="L7">
            <v>1.46</v>
          </cell>
          <cell r="N7" t="str">
            <v>1,0  1250*2500</v>
          </cell>
          <cell r="O7">
            <v>4050.0000000000005</v>
          </cell>
          <cell r="P7">
            <v>4556.2500000000009</v>
          </cell>
          <cell r="Q7">
            <v>3750</v>
          </cell>
          <cell r="R7">
            <v>24.5</v>
          </cell>
        </row>
        <row r="8">
          <cell r="A8" t="str">
            <v>20х20х1,5  (6м)</v>
          </cell>
          <cell r="C8">
            <v>2948.4</v>
          </cell>
          <cell r="D8">
            <v>3316.9500000000003</v>
          </cell>
          <cell r="E8">
            <v>2730</v>
          </cell>
          <cell r="F8">
            <v>0.84099999999999997</v>
          </cell>
          <cell r="H8" t="str">
            <v>32х32х4     (6м)</v>
          </cell>
          <cell r="I8">
            <v>2559.6000000000004</v>
          </cell>
          <cell r="K8">
            <v>2370</v>
          </cell>
          <cell r="L8">
            <v>1.91</v>
          </cell>
          <cell r="N8" t="str">
            <v>неконд. все толщины</v>
          </cell>
        </row>
        <row r="9">
          <cell r="A9" t="str">
            <v>20х20х2      (6м)</v>
          </cell>
          <cell r="C9">
            <v>2505.6000000000004</v>
          </cell>
          <cell r="E9">
            <v>2320</v>
          </cell>
          <cell r="F9">
            <v>1.08</v>
          </cell>
          <cell r="H9" t="str">
            <v>35х35х4     (6м)</v>
          </cell>
          <cell r="I9">
            <v>2754</v>
          </cell>
          <cell r="K9">
            <v>2550</v>
          </cell>
          <cell r="L9">
            <v>2.1</v>
          </cell>
          <cell r="N9" t="str">
            <v xml:space="preserve">1,2  1250*2500  </v>
          </cell>
          <cell r="P9">
            <v>3778.650000000001</v>
          </cell>
          <cell r="Q9">
            <v>3110</v>
          </cell>
          <cell r="R9">
            <v>29.4</v>
          </cell>
        </row>
        <row r="10">
          <cell r="A10" t="str">
            <v>25х25х1,5   (6м)</v>
          </cell>
          <cell r="C10">
            <v>2916</v>
          </cell>
          <cell r="D10">
            <v>3280.5</v>
          </cell>
          <cell r="E10">
            <v>2700</v>
          </cell>
          <cell r="F10">
            <v>1.07</v>
          </cell>
          <cell r="H10" t="str">
            <v>40х40х3     (6м)</v>
          </cell>
          <cell r="I10">
            <v>2570.4</v>
          </cell>
          <cell r="K10">
            <v>2380</v>
          </cell>
          <cell r="L10">
            <v>1.85</v>
          </cell>
          <cell r="N10" t="str">
            <v>1,5  1250*2200</v>
          </cell>
          <cell r="O10">
            <v>3380.4</v>
          </cell>
          <cell r="Q10">
            <v>3130</v>
          </cell>
          <cell r="R10">
            <v>33</v>
          </cell>
        </row>
        <row r="11">
          <cell r="A11" t="str">
            <v>25х25х2      (6м)</v>
          </cell>
          <cell r="C11">
            <v>2505.6000000000004</v>
          </cell>
          <cell r="D11">
            <v>2818.8000000000006</v>
          </cell>
          <cell r="E11">
            <v>2320</v>
          </cell>
          <cell r="F11">
            <v>1.39</v>
          </cell>
          <cell r="H11" t="str">
            <v>40х40х4     (6м)</v>
          </cell>
          <cell r="I11">
            <v>2527.2000000000003</v>
          </cell>
          <cell r="K11">
            <v>2340</v>
          </cell>
          <cell r="L11">
            <v>2.42</v>
          </cell>
          <cell r="N11" t="str">
            <v>2,0  1250*2500</v>
          </cell>
          <cell r="O11">
            <v>3380.4</v>
          </cell>
          <cell r="P11">
            <v>3802.9500000000003</v>
          </cell>
          <cell r="Q11">
            <v>3130</v>
          </cell>
          <cell r="R11">
            <v>49</v>
          </cell>
        </row>
        <row r="12">
          <cell r="A12" t="str">
            <v>30х15х1,2   (6м)</v>
          </cell>
          <cell r="C12">
            <v>3888.0000000000005</v>
          </cell>
          <cell r="E12">
            <v>3600</v>
          </cell>
          <cell r="F12">
            <v>0.78100000000000003</v>
          </cell>
          <cell r="H12" t="str">
            <v>45х45х4     (6м)</v>
          </cell>
          <cell r="I12">
            <v>2570.4</v>
          </cell>
          <cell r="K12">
            <v>2380</v>
          </cell>
          <cell r="L12">
            <v>2.73</v>
          </cell>
          <cell r="N12" t="str">
            <v xml:space="preserve">3,0  1250*2500  </v>
          </cell>
          <cell r="P12">
            <v>3839.400000000001</v>
          </cell>
          <cell r="Q12">
            <v>3160</v>
          </cell>
          <cell r="R12">
            <v>73.599999999999994</v>
          </cell>
        </row>
        <row r="13">
          <cell r="A13" t="str">
            <v>30х20х1,5   (6м)</v>
          </cell>
          <cell r="C13">
            <v>2916</v>
          </cell>
          <cell r="D13">
            <v>3280.5</v>
          </cell>
          <cell r="E13">
            <v>2700</v>
          </cell>
          <cell r="F13">
            <v>1.08</v>
          </cell>
          <cell r="H13" t="str">
            <v>45х45х5     (6м)</v>
          </cell>
          <cell r="I13">
            <v>3056.4</v>
          </cell>
          <cell r="K13">
            <v>2830</v>
          </cell>
          <cell r="L13">
            <v>3.37</v>
          </cell>
        </row>
        <row r="14">
          <cell r="A14" t="str">
            <v>30х30х1,5   (6м)</v>
          </cell>
          <cell r="C14">
            <v>2916</v>
          </cell>
          <cell r="D14">
            <v>3280.5</v>
          </cell>
          <cell r="E14">
            <v>2700</v>
          </cell>
          <cell r="F14">
            <v>1.31</v>
          </cell>
          <cell r="H14" t="str">
            <v>50х50х4     (6м)</v>
          </cell>
          <cell r="I14">
            <v>2408.4</v>
          </cell>
          <cell r="K14">
            <v>2230</v>
          </cell>
          <cell r="L14">
            <v>3.05</v>
          </cell>
          <cell r="N14" t="str">
            <v>1,5*1250*2500</v>
          </cell>
          <cell r="O14">
            <v>2797.2000000000003</v>
          </cell>
          <cell r="P14">
            <v>3146.8500000000008</v>
          </cell>
          <cell r="Q14">
            <v>2590</v>
          </cell>
          <cell r="R14">
            <v>36.799999999999997</v>
          </cell>
        </row>
        <row r="15">
          <cell r="A15" t="str">
            <v xml:space="preserve">30х30х2      (6м) </v>
          </cell>
          <cell r="C15">
            <v>2376</v>
          </cell>
          <cell r="D15">
            <v>2673</v>
          </cell>
          <cell r="E15">
            <v>2200</v>
          </cell>
          <cell r="F15">
            <v>1.7</v>
          </cell>
          <cell r="H15" t="str">
            <v>50х50х5    (6м)</v>
          </cell>
          <cell r="I15">
            <v>2656.8</v>
          </cell>
          <cell r="K15">
            <v>2460</v>
          </cell>
          <cell r="L15">
            <v>3.77</v>
          </cell>
          <cell r="N15" t="str">
            <v>2*1250*2500</v>
          </cell>
          <cell r="O15">
            <v>2516.4</v>
          </cell>
          <cell r="P15">
            <v>2830.9500000000003</v>
          </cell>
          <cell r="Q15">
            <v>2330</v>
          </cell>
          <cell r="R15">
            <v>49.1</v>
          </cell>
        </row>
        <row r="16">
          <cell r="A16" t="str">
            <v>30х30х3      (6м)</v>
          </cell>
          <cell r="C16">
            <v>2732.4</v>
          </cell>
          <cell r="D16">
            <v>3073.9500000000003</v>
          </cell>
          <cell r="E16">
            <v>2530</v>
          </cell>
          <cell r="F16">
            <v>2.42</v>
          </cell>
          <cell r="H16" t="str">
            <v>63x40x5    (6м)</v>
          </cell>
          <cell r="I16">
            <v>3531.6000000000004</v>
          </cell>
          <cell r="K16">
            <v>3270</v>
          </cell>
          <cell r="L16">
            <v>3.91</v>
          </cell>
          <cell r="N16" t="str">
            <v>3*1250*2500</v>
          </cell>
          <cell r="O16">
            <v>2505.6000000000004</v>
          </cell>
          <cell r="P16">
            <v>2818.8000000000006</v>
          </cell>
          <cell r="Q16">
            <v>2320</v>
          </cell>
          <cell r="R16">
            <v>73.599999999999994</v>
          </cell>
        </row>
        <row r="17">
          <cell r="A17" t="str">
            <v>40х20х1,5   (6м)</v>
          </cell>
          <cell r="C17">
            <v>2916</v>
          </cell>
          <cell r="D17">
            <v>3280.5</v>
          </cell>
          <cell r="E17">
            <v>2700</v>
          </cell>
          <cell r="F17">
            <v>1.31</v>
          </cell>
          <cell r="H17" t="str">
            <v>63х63х5    (12м)</v>
          </cell>
          <cell r="I17">
            <v>2408.4</v>
          </cell>
          <cell r="K17">
            <v>2230</v>
          </cell>
          <cell r="L17">
            <v>4.8099999999999996</v>
          </cell>
          <cell r="N17" t="str">
            <v>3*1500*6000</v>
          </cell>
          <cell r="O17">
            <v>2494.8000000000002</v>
          </cell>
          <cell r="Q17">
            <v>2310</v>
          </cell>
          <cell r="R17">
            <v>211.95</v>
          </cell>
        </row>
        <row r="18">
          <cell r="A18" t="str">
            <v>40х20х2 (6м)</v>
          </cell>
          <cell r="C18">
            <v>2538</v>
          </cell>
          <cell r="D18">
            <v>2855.25</v>
          </cell>
          <cell r="E18">
            <v>2350</v>
          </cell>
          <cell r="F18">
            <v>1.7</v>
          </cell>
          <cell r="H18" t="str">
            <v>63х63х6    (12м)</v>
          </cell>
          <cell r="I18">
            <v>2538</v>
          </cell>
          <cell r="K18">
            <v>2350</v>
          </cell>
          <cell r="L18">
            <v>5.72</v>
          </cell>
          <cell r="N18" t="str">
            <v xml:space="preserve">4*1500*6000  </v>
          </cell>
          <cell r="O18">
            <v>2462.4</v>
          </cell>
          <cell r="P18">
            <v>2770.2000000000003</v>
          </cell>
          <cell r="Q18">
            <v>2280</v>
          </cell>
          <cell r="R18">
            <v>282.60000000000002</v>
          </cell>
        </row>
        <row r="19">
          <cell r="A19" t="str">
            <v xml:space="preserve">40х20х3      (6м) </v>
          </cell>
          <cell r="C19">
            <v>2419.2000000000003</v>
          </cell>
          <cell r="E19">
            <v>2240</v>
          </cell>
          <cell r="F19">
            <v>2.42</v>
          </cell>
          <cell r="H19" t="str">
            <v xml:space="preserve">70х70х6    (12м) </v>
          </cell>
          <cell r="I19">
            <v>2829.6000000000004</v>
          </cell>
          <cell r="K19">
            <v>2620</v>
          </cell>
          <cell r="L19">
            <v>6.39</v>
          </cell>
          <cell r="N19" t="str">
            <v>4*1500*6000     09Г2С</v>
          </cell>
          <cell r="O19">
            <v>2624.4</v>
          </cell>
          <cell r="P19">
            <v>2952.4500000000003</v>
          </cell>
          <cell r="Q19">
            <v>2430</v>
          </cell>
          <cell r="R19">
            <v>282.60000000000002</v>
          </cell>
        </row>
        <row r="20">
          <cell r="A20" t="str">
            <v>40х25х2      (6м)</v>
          </cell>
          <cell r="C20">
            <v>2505.6000000000004</v>
          </cell>
          <cell r="D20">
            <v>2818.8000000000006</v>
          </cell>
          <cell r="E20">
            <v>2320</v>
          </cell>
          <cell r="F20">
            <v>1.86</v>
          </cell>
          <cell r="H20" t="str">
            <v>75х50х5    (12м)</v>
          </cell>
          <cell r="I20">
            <v>3628.8</v>
          </cell>
          <cell r="K20">
            <v>3360</v>
          </cell>
          <cell r="L20">
            <v>4.79</v>
          </cell>
          <cell r="N20" t="str">
            <v xml:space="preserve">5*1500*6000  </v>
          </cell>
          <cell r="O20">
            <v>2462.4</v>
          </cell>
          <cell r="P20">
            <v>2770.2000000000003</v>
          </cell>
          <cell r="Q20">
            <v>2280</v>
          </cell>
          <cell r="R20">
            <v>353.25</v>
          </cell>
        </row>
        <row r="21">
          <cell r="A21" t="str">
            <v xml:space="preserve">40х40х1,5   (6м) </v>
          </cell>
          <cell r="C21">
            <v>2916</v>
          </cell>
          <cell r="D21">
            <v>3280.5</v>
          </cell>
          <cell r="E21">
            <v>2700</v>
          </cell>
          <cell r="F21">
            <v>1.78</v>
          </cell>
          <cell r="H21" t="str">
            <v xml:space="preserve">75х75х5    (12м) </v>
          </cell>
          <cell r="I21">
            <v>2559.6000000000004</v>
          </cell>
          <cell r="K21">
            <v>2370</v>
          </cell>
          <cell r="L21">
            <v>5.8</v>
          </cell>
          <cell r="N21" t="str">
            <v>5*1500*6000      09Г2С</v>
          </cell>
          <cell r="O21">
            <v>2624.4</v>
          </cell>
          <cell r="P21">
            <v>2952.4500000000003</v>
          </cell>
          <cell r="Q21">
            <v>2430</v>
          </cell>
          <cell r="R21">
            <v>353.25</v>
          </cell>
        </row>
        <row r="22">
          <cell r="A22" t="str">
            <v xml:space="preserve">40х40х2 (6м) </v>
          </cell>
          <cell r="C22">
            <v>2505.6000000000004</v>
          </cell>
          <cell r="D22">
            <v>2818.8000000000006</v>
          </cell>
          <cell r="E22">
            <v>2320</v>
          </cell>
          <cell r="F22">
            <v>2.33</v>
          </cell>
          <cell r="H22" t="str">
            <v>75х75х6    (12м)</v>
          </cell>
          <cell r="I22">
            <v>2732.4</v>
          </cell>
          <cell r="K22">
            <v>2530</v>
          </cell>
          <cell r="L22">
            <v>6.89</v>
          </cell>
          <cell r="N22" t="str">
            <v xml:space="preserve">6*1500*6000 </v>
          </cell>
          <cell r="O22">
            <v>2462.4</v>
          </cell>
          <cell r="P22">
            <v>2770.2000000000003</v>
          </cell>
          <cell r="Q22">
            <v>2280</v>
          </cell>
          <cell r="R22">
            <v>423.9</v>
          </cell>
        </row>
        <row r="23">
          <cell r="A23" t="str">
            <v>40х40х3      (6м)</v>
          </cell>
          <cell r="C23">
            <v>2419.2000000000003</v>
          </cell>
          <cell r="D23">
            <v>2721.6000000000004</v>
          </cell>
          <cell r="E23">
            <v>2240</v>
          </cell>
          <cell r="F23">
            <v>3.36</v>
          </cell>
          <cell r="H23" t="str">
            <v>75х75х8    (12м)</v>
          </cell>
          <cell r="I23">
            <v>2818.8</v>
          </cell>
          <cell r="K23">
            <v>2610</v>
          </cell>
          <cell r="L23">
            <v>9.02</v>
          </cell>
          <cell r="N23" t="str">
            <v xml:space="preserve">8*1500*6000 </v>
          </cell>
          <cell r="O23">
            <v>2462.4</v>
          </cell>
          <cell r="P23">
            <v>2770.2000000000003</v>
          </cell>
          <cell r="Q23">
            <v>2280</v>
          </cell>
          <cell r="R23">
            <v>565.20000000000005</v>
          </cell>
        </row>
        <row r="24">
          <cell r="A24" t="str">
            <v xml:space="preserve">40х40х4 (6м) </v>
          </cell>
          <cell r="C24">
            <v>2419.2000000000003</v>
          </cell>
          <cell r="E24">
            <v>2240</v>
          </cell>
          <cell r="F24">
            <v>4.3</v>
          </cell>
          <cell r="H24" t="str">
            <v>80х80х6    (12м)</v>
          </cell>
          <cell r="I24">
            <v>2916</v>
          </cell>
          <cell r="K24">
            <v>2700</v>
          </cell>
          <cell r="L24">
            <v>7.36</v>
          </cell>
          <cell r="N24" t="str">
            <v>8*1500*5000      09Г2С</v>
          </cell>
          <cell r="O24">
            <v>2646</v>
          </cell>
          <cell r="Q24">
            <v>2450</v>
          </cell>
          <cell r="R24">
            <v>565.20000000000005</v>
          </cell>
        </row>
        <row r="25">
          <cell r="A25" t="str">
            <v>50х25х1,5      (6м)</v>
          </cell>
          <cell r="C25">
            <v>2916</v>
          </cell>
          <cell r="D25">
            <v>3280.5</v>
          </cell>
          <cell r="E25">
            <v>2700</v>
          </cell>
          <cell r="F25">
            <v>1.67</v>
          </cell>
          <cell r="H25" t="str">
            <v>90х90х6    (12м)</v>
          </cell>
          <cell r="I25">
            <v>2743.2000000000003</v>
          </cell>
          <cell r="K25">
            <v>2540</v>
          </cell>
          <cell r="L25">
            <v>8.33</v>
          </cell>
          <cell r="N25" t="str">
            <v xml:space="preserve">10*1500*6000 </v>
          </cell>
          <cell r="O25">
            <v>2462.4</v>
          </cell>
          <cell r="P25">
            <v>2770.2000000000003</v>
          </cell>
          <cell r="Q25">
            <v>2280</v>
          </cell>
          <cell r="R25">
            <v>706.5</v>
          </cell>
        </row>
        <row r="26">
          <cell r="A26" t="str">
            <v>50х25х2      (6м)</v>
          </cell>
          <cell r="C26">
            <v>2581.2000000000003</v>
          </cell>
          <cell r="D26">
            <v>2903.8500000000008</v>
          </cell>
          <cell r="E26">
            <v>2390</v>
          </cell>
          <cell r="F26">
            <v>2.17</v>
          </cell>
          <cell r="H26" t="str">
            <v>90х90х7    (12м)</v>
          </cell>
          <cell r="I26">
            <v>2775.6000000000004</v>
          </cell>
          <cell r="K26">
            <v>2570</v>
          </cell>
          <cell r="L26">
            <v>9.64</v>
          </cell>
          <cell r="N26" t="str">
            <v xml:space="preserve">12*1500*6000 </v>
          </cell>
          <cell r="O26">
            <v>2462.4</v>
          </cell>
          <cell r="P26">
            <v>2770.2000000000003</v>
          </cell>
          <cell r="Q26">
            <v>2280</v>
          </cell>
          <cell r="R26">
            <v>847.8</v>
          </cell>
        </row>
        <row r="27">
          <cell r="A27" t="str">
            <v>50х30х2   (6м)</v>
          </cell>
          <cell r="C27">
            <v>2332.8000000000002</v>
          </cell>
          <cell r="E27">
            <v>2160</v>
          </cell>
          <cell r="F27">
            <v>2.3199999999999998</v>
          </cell>
          <cell r="H27" t="str">
            <v>100х63х6  (12м)</v>
          </cell>
          <cell r="I27">
            <v>3585.6000000000004</v>
          </cell>
          <cell r="K27">
            <v>3320</v>
          </cell>
          <cell r="L27">
            <v>7.53</v>
          </cell>
          <cell r="N27" t="str">
            <v>12*1500*6000     09Г2С</v>
          </cell>
          <cell r="O27">
            <v>2624.4</v>
          </cell>
          <cell r="P27">
            <v>2952.4500000000003</v>
          </cell>
          <cell r="Q27">
            <v>2430</v>
          </cell>
          <cell r="R27">
            <v>847.8</v>
          </cell>
        </row>
        <row r="28">
          <cell r="A28" t="str">
            <v>50х30х3   (6м)</v>
          </cell>
          <cell r="C28">
            <v>2181.6000000000004</v>
          </cell>
          <cell r="E28">
            <v>2020</v>
          </cell>
          <cell r="F28">
            <v>3.3</v>
          </cell>
          <cell r="H28" t="str">
            <v>100х63х8  (12м)</v>
          </cell>
          <cell r="I28">
            <v>3985.2000000000003</v>
          </cell>
          <cell r="K28">
            <v>3690</v>
          </cell>
          <cell r="L28">
            <v>9.8699999999999992</v>
          </cell>
          <cell r="N28" t="str">
            <v xml:space="preserve">14*1500*6000 </v>
          </cell>
          <cell r="O28">
            <v>2656.8</v>
          </cell>
          <cell r="Q28">
            <v>2460</v>
          </cell>
          <cell r="R28">
            <v>989.1</v>
          </cell>
        </row>
        <row r="29">
          <cell r="A29" t="str">
            <v>50х50х2      (6м)</v>
          </cell>
          <cell r="C29">
            <v>2505.6000000000004</v>
          </cell>
          <cell r="D29">
            <v>2818.8000000000006</v>
          </cell>
          <cell r="E29">
            <v>2320</v>
          </cell>
          <cell r="F29">
            <v>2.96</v>
          </cell>
          <cell r="H29" t="str">
            <v>100х100х7   (12м)</v>
          </cell>
          <cell r="I29">
            <v>2581.2000000000003</v>
          </cell>
          <cell r="K29">
            <v>2390</v>
          </cell>
          <cell r="L29">
            <v>10.8</v>
          </cell>
          <cell r="N29" t="str">
            <v xml:space="preserve">16*1500*6000 </v>
          </cell>
          <cell r="O29">
            <v>2937.6000000000004</v>
          </cell>
          <cell r="P29">
            <v>3304.8000000000006</v>
          </cell>
          <cell r="Q29">
            <v>2720</v>
          </cell>
          <cell r="R29">
            <v>1130.4000000000001</v>
          </cell>
        </row>
        <row r="30">
          <cell r="A30" t="str">
            <v>50х50х3      (6м)</v>
          </cell>
          <cell r="C30">
            <v>2419.2000000000003</v>
          </cell>
          <cell r="D30">
            <v>2721.6000000000004</v>
          </cell>
          <cell r="E30">
            <v>2240</v>
          </cell>
          <cell r="F30">
            <v>4.3099999999999996</v>
          </cell>
          <cell r="H30" t="str">
            <v>100х100х8   (12м)</v>
          </cell>
          <cell r="I30">
            <v>2732.4</v>
          </cell>
          <cell r="K30">
            <v>2530</v>
          </cell>
          <cell r="L30">
            <v>12.25</v>
          </cell>
          <cell r="N30" t="str">
            <v xml:space="preserve">20*1500*6000 </v>
          </cell>
          <cell r="O30">
            <v>2937.6000000000004</v>
          </cell>
          <cell r="P30">
            <v>3304.8000000000006</v>
          </cell>
          <cell r="Q30">
            <v>2720</v>
          </cell>
          <cell r="R30">
            <v>1413</v>
          </cell>
        </row>
        <row r="31">
          <cell r="A31" t="str">
            <v xml:space="preserve">50х50х4     (6м) </v>
          </cell>
          <cell r="C31">
            <v>2419.2000000000003</v>
          </cell>
          <cell r="E31">
            <v>2240</v>
          </cell>
          <cell r="F31">
            <v>5.56</v>
          </cell>
          <cell r="H31" t="str">
            <v>100х100х12 (12м)</v>
          </cell>
          <cell r="I31">
            <v>2721.6000000000004</v>
          </cell>
          <cell r="K31">
            <v>2520</v>
          </cell>
          <cell r="L31">
            <v>17.899999999999999</v>
          </cell>
          <cell r="N31" t="str">
            <v>20*1500*6000   09г2с</v>
          </cell>
          <cell r="O31">
            <v>3283.2000000000003</v>
          </cell>
          <cell r="P31">
            <v>3693.6000000000008</v>
          </cell>
          <cell r="Q31">
            <v>3040</v>
          </cell>
          <cell r="R31">
            <v>1413</v>
          </cell>
        </row>
        <row r="32">
          <cell r="A32" t="str">
            <v>60х30х2      (6м)</v>
          </cell>
          <cell r="C32">
            <v>2505.6000000000004</v>
          </cell>
          <cell r="D32">
            <v>2818.8000000000006</v>
          </cell>
          <cell r="E32">
            <v>2320</v>
          </cell>
          <cell r="F32">
            <v>2.65</v>
          </cell>
          <cell r="H32" t="str">
            <v>110х110х8   (12м)</v>
          </cell>
          <cell r="I32">
            <v>2624.4</v>
          </cell>
          <cell r="K32">
            <v>2430</v>
          </cell>
          <cell r="L32">
            <v>13.5</v>
          </cell>
          <cell r="N32" t="str">
            <v>25*1500*6000</v>
          </cell>
          <cell r="O32">
            <v>3056.4</v>
          </cell>
          <cell r="P32">
            <v>3438.4500000000003</v>
          </cell>
          <cell r="Q32">
            <v>2830</v>
          </cell>
          <cell r="R32">
            <v>1766.3</v>
          </cell>
        </row>
        <row r="33">
          <cell r="A33" t="str">
            <v xml:space="preserve">60х30х3      (6м) </v>
          </cell>
          <cell r="C33">
            <v>2678.4</v>
          </cell>
          <cell r="D33">
            <v>3013.2000000000003</v>
          </cell>
          <cell r="E33">
            <v>2480</v>
          </cell>
          <cell r="F33">
            <v>3.83</v>
          </cell>
          <cell r="H33" t="str">
            <v>125х80х10     (12м)</v>
          </cell>
          <cell r="I33">
            <v>5443.2000000000007</v>
          </cell>
          <cell r="K33">
            <v>5040</v>
          </cell>
          <cell r="L33">
            <v>12.53</v>
          </cell>
          <cell r="N33" t="str">
            <v>40*1500*6000</v>
          </cell>
          <cell r="O33">
            <v>3056.4</v>
          </cell>
          <cell r="P33">
            <v>3438.4500000000003</v>
          </cell>
          <cell r="Q33">
            <v>2830</v>
          </cell>
          <cell r="R33">
            <v>2826</v>
          </cell>
        </row>
        <row r="34">
          <cell r="A34" t="str">
            <v xml:space="preserve">60х40х1,5   (6м) </v>
          </cell>
          <cell r="C34">
            <v>2916</v>
          </cell>
          <cell r="D34">
            <v>3280.5</v>
          </cell>
          <cell r="E34">
            <v>2700</v>
          </cell>
          <cell r="F34">
            <v>2.25</v>
          </cell>
          <cell r="H34" t="str">
            <v>125х125х8   (12м)</v>
          </cell>
          <cell r="I34">
            <v>2710.8</v>
          </cell>
          <cell r="J34">
            <v>3049.650000000001</v>
          </cell>
          <cell r="K34">
            <v>2510</v>
          </cell>
          <cell r="L34">
            <v>15.6</v>
          </cell>
          <cell r="N34" t="str">
            <v>50*1500*6000</v>
          </cell>
          <cell r="R34">
            <v>3532.5</v>
          </cell>
        </row>
        <row r="35">
          <cell r="A35" t="str">
            <v>60х40х2 (6м)</v>
          </cell>
          <cell r="C35">
            <v>2505.6000000000004</v>
          </cell>
          <cell r="D35">
            <v>2818.8000000000006</v>
          </cell>
          <cell r="E35">
            <v>2320</v>
          </cell>
          <cell r="F35">
            <v>2.96</v>
          </cell>
        </row>
        <row r="36">
          <cell r="A36" t="str">
            <v xml:space="preserve">60х40х3 (6м) </v>
          </cell>
          <cell r="C36">
            <v>2419.2000000000003</v>
          </cell>
          <cell r="D36">
            <v>2721.6000000000004</v>
          </cell>
          <cell r="E36">
            <v>2240</v>
          </cell>
          <cell r="F36">
            <v>4.3</v>
          </cell>
          <cell r="H36" t="str">
            <v>ДУ 15х2,8    (6/7,8/9м)</v>
          </cell>
          <cell r="I36">
            <v>2462.4</v>
          </cell>
          <cell r="J36">
            <v>2770.2000000000003</v>
          </cell>
          <cell r="K36">
            <v>2280</v>
          </cell>
          <cell r="L36">
            <v>1.28</v>
          </cell>
          <cell r="N36" t="str">
            <v xml:space="preserve">3*1250*2500 (ромб,чеч)   </v>
          </cell>
          <cell r="O36">
            <v>2667.6000000000004</v>
          </cell>
          <cell r="P36">
            <v>3001.0500000000006</v>
          </cell>
          <cell r="Q36">
            <v>2470</v>
          </cell>
          <cell r="R36">
            <v>75.63</v>
          </cell>
        </row>
        <row r="37">
          <cell r="A37" t="str">
            <v>60х40х4        (6м)</v>
          </cell>
          <cell r="C37">
            <v>2430</v>
          </cell>
          <cell r="E37">
            <v>2250</v>
          </cell>
          <cell r="F37">
            <v>5.56</v>
          </cell>
          <cell r="H37" t="str">
            <v>ДУ 20х2,5   (6/7,8м)</v>
          </cell>
          <cell r="I37">
            <v>2559.6000000000004</v>
          </cell>
          <cell r="K37">
            <v>2370</v>
          </cell>
          <cell r="L37">
            <v>1.5</v>
          </cell>
          <cell r="N37" t="str">
            <v>4*1500*6000 (ромб,чеч)</v>
          </cell>
          <cell r="O37">
            <v>2743.2000000000003</v>
          </cell>
          <cell r="P37">
            <v>3086.1000000000008</v>
          </cell>
          <cell r="Q37">
            <v>2540</v>
          </cell>
          <cell r="R37">
            <v>290</v>
          </cell>
        </row>
        <row r="38">
          <cell r="A38" t="str">
            <v xml:space="preserve">60х60х2       (6м) </v>
          </cell>
          <cell r="C38">
            <v>2505.6000000000004</v>
          </cell>
          <cell r="D38">
            <v>2818.8000000000006</v>
          </cell>
          <cell r="E38">
            <v>2320</v>
          </cell>
          <cell r="F38">
            <v>3.6</v>
          </cell>
          <cell r="H38" t="str">
            <v>ДУ 20х2,8    (6/7,8м)</v>
          </cell>
          <cell r="I38">
            <v>2430</v>
          </cell>
          <cell r="J38">
            <v>2733.75</v>
          </cell>
          <cell r="K38">
            <v>2250</v>
          </cell>
          <cell r="L38">
            <v>1.66</v>
          </cell>
          <cell r="N38" t="str">
            <v>5*1500*6000 (ромб,чеч)</v>
          </cell>
          <cell r="O38">
            <v>2721.6000000000004</v>
          </cell>
          <cell r="P38">
            <v>3061.8000000000006</v>
          </cell>
          <cell r="Q38">
            <v>2520</v>
          </cell>
          <cell r="R38">
            <v>364.5</v>
          </cell>
        </row>
        <row r="39">
          <cell r="A39" t="str">
            <v>60х60х3       (6м)</v>
          </cell>
          <cell r="C39">
            <v>2419.2000000000003</v>
          </cell>
          <cell r="D39">
            <v>2721.6000000000004</v>
          </cell>
          <cell r="E39">
            <v>2240</v>
          </cell>
          <cell r="F39">
            <v>5.25</v>
          </cell>
          <cell r="H39" t="str">
            <v xml:space="preserve">ДУ 25х2,8    (6/7,8м) </v>
          </cell>
          <cell r="I39">
            <v>2408.4</v>
          </cell>
          <cell r="J39">
            <v>2709.4500000000003</v>
          </cell>
          <cell r="K39">
            <v>2230</v>
          </cell>
          <cell r="L39">
            <v>2.12</v>
          </cell>
          <cell r="N39" t="str">
            <v>6*1500*6000 (ромб,чеч)</v>
          </cell>
          <cell r="O39">
            <v>2797.2000000000003</v>
          </cell>
          <cell r="P39">
            <v>3146.8500000000008</v>
          </cell>
          <cell r="Q39">
            <v>2590</v>
          </cell>
          <cell r="R39">
            <v>436.5</v>
          </cell>
        </row>
        <row r="40">
          <cell r="A40" t="str">
            <v xml:space="preserve">60х60х4    (6м) </v>
          </cell>
          <cell r="C40">
            <v>2419.2000000000003</v>
          </cell>
          <cell r="E40">
            <v>2240</v>
          </cell>
          <cell r="F40">
            <v>6.82</v>
          </cell>
          <cell r="H40" t="str">
            <v>ДУ 25х3,2    (6/10,5м)</v>
          </cell>
          <cell r="I40">
            <v>2408.4</v>
          </cell>
          <cell r="J40">
            <v>2709.4500000000003</v>
          </cell>
          <cell r="K40">
            <v>2230</v>
          </cell>
          <cell r="L40">
            <v>2.39</v>
          </cell>
        </row>
        <row r="41">
          <cell r="A41" t="str">
            <v xml:space="preserve">60х60х5    (6м) </v>
          </cell>
          <cell r="C41">
            <v>2505.6000000000004</v>
          </cell>
          <cell r="E41">
            <v>2320</v>
          </cell>
          <cell r="F41">
            <v>8.2970000000000006</v>
          </cell>
          <cell r="H41" t="str">
            <v>ДУ 32х2,8    (6/10,5м)</v>
          </cell>
          <cell r="I41">
            <v>2408.4</v>
          </cell>
          <cell r="J41">
            <v>2709.4500000000003</v>
          </cell>
          <cell r="K41">
            <v>2230</v>
          </cell>
          <cell r="L41">
            <v>2.73</v>
          </cell>
          <cell r="N41" t="str">
            <v>0,45*1250*2500</v>
          </cell>
        </row>
        <row r="42">
          <cell r="A42" t="str">
            <v xml:space="preserve">80х40х2    (6м) </v>
          </cell>
          <cell r="C42">
            <v>2505.6000000000004</v>
          </cell>
          <cell r="E42">
            <v>2320</v>
          </cell>
          <cell r="F42">
            <v>3.59</v>
          </cell>
          <cell r="H42" t="str">
            <v>ДУ 32х3,2    (6/10,5м)</v>
          </cell>
          <cell r="I42">
            <v>2408.4</v>
          </cell>
          <cell r="J42">
            <v>2709.4500000000003</v>
          </cell>
          <cell r="K42">
            <v>2230</v>
          </cell>
          <cell r="L42">
            <v>3.09</v>
          </cell>
          <cell r="N42" t="str">
            <v>0,5*1250*2500</v>
          </cell>
          <cell r="O42">
            <v>4233.6000000000004</v>
          </cell>
          <cell r="P42">
            <v>4762.8000000000011</v>
          </cell>
          <cell r="Q42">
            <v>3920</v>
          </cell>
          <cell r="R42">
            <v>12.63</v>
          </cell>
        </row>
        <row r="43">
          <cell r="A43" t="str">
            <v>80х40х2 Ш (6м)</v>
          </cell>
          <cell r="C43">
            <v>2505.6000000000004</v>
          </cell>
          <cell r="E43">
            <v>2320</v>
          </cell>
          <cell r="F43">
            <v>3.59</v>
          </cell>
          <cell r="H43" t="str">
            <v>ДУ 40х3,0 (6/10,5м) АКЦИЯ!</v>
          </cell>
          <cell r="I43">
            <v>2408.4</v>
          </cell>
          <cell r="K43">
            <v>2230</v>
          </cell>
          <cell r="L43">
            <v>3.33</v>
          </cell>
          <cell r="N43" t="str">
            <v>0,55*1250*2500</v>
          </cell>
          <cell r="O43">
            <v>3790.8</v>
          </cell>
          <cell r="P43">
            <v>4264.6500000000005</v>
          </cell>
          <cell r="Q43">
            <v>3510</v>
          </cell>
          <cell r="R43">
            <v>13.9</v>
          </cell>
        </row>
        <row r="44">
          <cell r="A44" t="str">
            <v>80х40х3       (6м)</v>
          </cell>
          <cell r="C44">
            <v>2419.2000000000003</v>
          </cell>
          <cell r="D44">
            <v>2721.6000000000004</v>
          </cell>
          <cell r="E44">
            <v>2240</v>
          </cell>
          <cell r="F44">
            <v>5.25</v>
          </cell>
          <cell r="H44" t="str">
            <v>ДУ 40х3,5    (6/10,5м)</v>
          </cell>
          <cell r="I44">
            <v>2408.4</v>
          </cell>
          <cell r="J44">
            <v>2709.4500000000003</v>
          </cell>
          <cell r="K44">
            <v>2230</v>
          </cell>
          <cell r="L44">
            <v>3.84</v>
          </cell>
          <cell r="N44" t="str">
            <v>0,7*1250*2500</v>
          </cell>
          <cell r="O44">
            <v>3877.2000000000003</v>
          </cell>
          <cell r="P44">
            <v>4361.8500000000013</v>
          </cell>
          <cell r="Q44">
            <v>3590</v>
          </cell>
          <cell r="R44">
            <v>17.690000000000001</v>
          </cell>
        </row>
        <row r="45">
          <cell r="A45" t="str">
            <v>80х40х4   (6м)</v>
          </cell>
          <cell r="C45">
            <v>2538</v>
          </cell>
          <cell r="D45">
            <v>2855.25</v>
          </cell>
          <cell r="E45">
            <v>2350</v>
          </cell>
          <cell r="F45">
            <v>6.83</v>
          </cell>
          <cell r="H45" t="str">
            <v>ДУ 50х3,0 (6/10,5м) АКЦИЯ!</v>
          </cell>
          <cell r="I45">
            <v>2538</v>
          </cell>
          <cell r="J45">
            <v>2855.25</v>
          </cell>
          <cell r="K45">
            <v>2350</v>
          </cell>
          <cell r="L45">
            <v>4.22</v>
          </cell>
          <cell r="N45" t="str">
            <v>0,8*1250*2500</v>
          </cell>
          <cell r="O45">
            <v>3661.2000000000003</v>
          </cell>
          <cell r="P45">
            <v>4118.8500000000013</v>
          </cell>
          <cell r="Q45">
            <v>3390</v>
          </cell>
          <cell r="R45">
            <v>20.22</v>
          </cell>
        </row>
        <row r="46">
          <cell r="A46" t="str">
            <v>80х60х3       (6м)</v>
          </cell>
          <cell r="C46">
            <v>2419.2000000000003</v>
          </cell>
          <cell r="E46">
            <v>2240</v>
          </cell>
          <cell r="F46">
            <v>6.19</v>
          </cell>
          <cell r="H46" t="str">
            <v>ДУ 50х3,5    (6/10,5м)</v>
          </cell>
          <cell r="I46">
            <v>2386.8000000000002</v>
          </cell>
          <cell r="J46">
            <v>2685.1500000000005</v>
          </cell>
          <cell r="K46">
            <v>2210</v>
          </cell>
          <cell r="L46">
            <v>4.88</v>
          </cell>
          <cell r="N46" t="str">
            <v xml:space="preserve">1,0*1250*2500 </v>
          </cell>
          <cell r="O46">
            <v>3866.4</v>
          </cell>
          <cell r="P46">
            <v>4349.7000000000007</v>
          </cell>
          <cell r="Q46">
            <v>3580</v>
          </cell>
          <cell r="R46">
            <v>25.27</v>
          </cell>
        </row>
        <row r="47">
          <cell r="A47" t="str">
            <v>80х80х2       (6м)</v>
          </cell>
          <cell r="C47">
            <v>2505.6000000000004</v>
          </cell>
          <cell r="D47">
            <v>2818.8000000000006</v>
          </cell>
          <cell r="E47">
            <v>2320</v>
          </cell>
          <cell r="F47">
            <v>4.84</v>
          </cell>
          <cell r="N47" t="str">
            <v>1,2*1250*2500</v>
          </cell>
          <cell r="O47">
            <v>3693.6000000000004</v>
          </cell>
          <cell r="P47">
            <v>4155.3000000000011</v>
          </cell>
          <cell r="Q47">
            <v>3420</v>
          </cell>
          <cell r="R47">
            <v>30.32</v>
          </cell>
        </row>
        <row r="48">
          <cell r="A48" t="str">
            <v>80х80х3       (12м)</v>
          </cell>
          <cell r="C48">
            <v>2408.4</v>
          </cell>
          <cell r="D48">
            <v>2709.4500000000003</v>
          </cell>
          <cell r="E48">
            <v>2230</v>
          </cell>
          <cell r="F48">
            <v>7.1319999999999997</v>
          </cell>
          <cell r="I48">
            <v>3466.8</v>
          </cell>
          <cell r="J48">
            <v>3900.150000000001</v>
          </cell>
          <cell r="K48">
            <v>3210</v>
          </cell>
          <cell r="L48">
            <v>1.32</v>
          </cell>
          <cell r="N48" t="str">
            <v>1,5*1250*2500</v>
          </cell>
          <cell r="O48">
            <v>3628.8</v>
          </cell>
          <cell r="P48">
            <v>4082.400000000001</v>
          </cell>
          <cell r="Q48">
            <v>3360</v>
          </cell>
          <cell r="R48">
            <v>37.9</v>
          </cell>
        </row>
        <row r="49">
          <cell r="A49" t="str">
            <v>80х80х4       (12м)</v>
          </cell>
          <cell r="C49">
            <v>2408.4</v>
          </cell>
          <cell r="D49">
            <v>2709.4500000000003</v>
          </cell>
          <cell r="E49">
            <v>2230</v>
          </cell>
          <cell r="F49">
            <v>9.33</v>
          </cell>
          <cell r="I49">
            <v>3812.4</v>
          </cell>
          <cell r="J49">
            <v>4288.9500000000007</v>
          </cell>
          <cell r="K49">
            <v>3530</v>
          </cell>
          <cell r="L49">
            <v>1.71</v>
          </cell>
          <cell r="N49" t="str">
            <v xml:space="preserve">2,0*1250*2500  </v>
          </cell>
          <cell r="P49">
            <v>4082.400000000001</v>
          </cell>
          <cell r="Q49">
            <v>3360</v>
          </cell>
          <cell r="R49">
            <v>50.54</v>
          </cell>
        </row>
        <row r="50">
          <cell r="A50" t="str">
            <v xml:space="preserve">80х80х5         (6м) </v>
          </cell>
          <cell r="C50">
            <v>2408.4</v>
          </cell>
          <cell r="E50">
            <v>2230</v>
          </cell>
          <cell r="F50">
            <v>11.44</v>
          </cell>
          <cell r="I50">
            <v>3358.8</v>
          </cell>
          <cell r="J50">
            <v>3778.650000000001</v>
          </cell>
          <cell r="K50">
            <v>3110</v>
          </cell>
          <cell r="L50">
            <v>2.1800000000000002</v>
          </cell>
          <cell r="N50" t="str">
            <v>2,5*1250*2500</v>
          </cell>
          <cell r="O50">
            <v>4147.2000000000007</v>
          </cell>
          <cell r="P50">
            <v>4665.6000000000013</v>
          </cell>
          <cell r="Q50">
            <v>3840</v>
          </cell>
          <cell r="R50">
            <v>63.17</v>
          </cell>
        </row>
        <row r="51">
          <cell r="A51" t="str">
            <v>100х50х3       (12м)</v>
          </cell>
          <cell r="C51">
            <v>2451.6000000000004</v>
          </cell>
          <cell r="E51">
            <v>2270</v>
          </cell>
          <cell r="F51">
            <v>6.6</v>
          </cell>
          <cell r="I51">
            <v>3456</v>
          </cell>
          <cell r="J51">
            <v>3888.0000000000005</v>
          </cell>
          <cell r="K51">
            <v>3200</v>
          </cell>
          <cell r="L51">
            <v>2.46</v>
          </cell>
          <cell r="N51" t="str">
            <v xml:space="preserve">3,0*1250*2500  </v>
          </cell>
          <cell r="P51">
            <v>4374.0000000000009</v>
          </cell>
          <cell r="Q51">
            <v>3600</v>
          </cell>
          <cell r="R51">
            <v>75.8</v>
          </cell>
        </row>
        <row r="52">
          <cell r="A52" t="str">
            <v>100х50х4       (12м)</v>
          </cell>
          <cell r="C52">
            <v>2473.2000000000003</v>
          </cell>
          <cell r="D52">
            <v>2782.3500000000008</v>
          </cell>
          <cell r="E52">
            <v>2290</v>
          </cell>
          <cell r="F52">
            <v>8.702</v>
          </cell>
          <cell r="I52">
            <v>3542.4</v>
          </cell>
          <cell r="J52">
            <v>3985.2000000000003</v>
          </cell>
          <cell r="K52">
            <v>3280</v>
          </cell>
          <cell r="L52">
            <v>3.18</v>
          </cell>
        </row>
        <row r="53">
          <cell r="A53" t="str">
            <v>100х60х3       (12м)</v>
          </cell>
          <cell r="C53">
            <v>2408.4</v>
          </cell>
          <cell r="D53">
            <v>2709.4500000000003</v>
          </cell>
          <cell r="E53">
            <v>2230</v>
          </cell>
          <cell r="F53">
            <v>7.13</v>
          </cell>
          <cell r="I53">
            <v>3261.6000000000004</v>
          </cell>
          <cell r="J53">
            <v>3669.3000000000006</v>
          </cell>
          <cell r="K53">
            <v>3020</v>
          </cell>
          <cell r="L53">
            <v>3.96</v>
          </cell>
          <cell r="N53">
            <v>406</v>
          </cell>
          <cell r="O53">
            <v>3521.7</v>
          </cell>
          <cell r="P53">
            <v>4049.9549999999995</v>
          </cell>
          <cell r="Q53">
            <v>3010</v>
          </cell>
          <cell r="R53">
            <v>15.7</v>
          </cell>
        </row>
        <row r="54">
          <cell r="A54" t="str">
            <v>100х60х4       (12м)</v>
          </cell>
          <cell r="C54">
            <v>2430</v>
          </cell>
          <cell r="D54">
            <v>2733.75</v>
          </cell>
          <cell r="E54">
            <v>2250</v>
          </cell>
          <cell r="F54">
            <v>9.33</v>
          </cell>
          <cell r="I54">
            <v>3348</v>
          </cell>
          <cell r="K54">
            <v>3100</v>
          </cell>
          <cell r="L54">
            <v>5.0259999999999998</v>
          </cell>
          <cell r="N54">
            <v>506</v>
          </cell>
          <cell r="O54">
            <v>3229.2</v>
          </cell>
          <cell r="P54">
            <v>3713.58</v>
          </cell>
          <cell r="Q54">
            <v>2760</v>
          </cell>
          <cell r="R54">
            <v>21.373000000000001</v>
          </cell>
        </row>
        <row r="55">
          <cell r="A55" t="str">
            <v>100х100х3     (12м)</v>
          </cell>
          <cell r="C55">
            <v>2408.4</v>
          </cell>
          <cell r="D55">
            <v>2709.4500000000003</v>
          </cell>
          <cell r="E55">
            <v>2230</v>
          </cell>
          <cell r="F55">
            <v>9.02</v>
          </cell>
          <cell r="I55">
            <v>3207.6000000000004</v>
          </cell>
          <cell r="J55">
            <v>3608.5500000000006</v>
          </cell>
          <cell r="K55">
            <v>2970</v>
          </cell>
          <cell r="L55">
            <v>7.2619999999999996</v>
          </cell>
          <cell r="N55">
            <v>508</v>
          </cell>
          <cell r="O55">
            <v>3217.5</v>
          </cell>
          <cell r="P55">
            <v>3700.1249999999995</v>
          </cell>
          <cell r="Q55">
            <v>2750</v>
          </cell>
          <cell r="R55">
            <v>21.9</v>
          </cell>
        </row>
        <row r="56">
          <cell r="A56" t="str">
            <v xml:space="preserve">100х100х4 (12м) </v>
          </cell>
          <cell r="C56">
            <v>2408.4</v>
          </cell>
          <cell r="D56" t="e">
            <v>#REF!</v>
          </cell>
          <cell r="E56">
            <v>2230</v>
          </cell>
          <cell r="F56">
            <v>11.84</v>
          </cell>
        </row>
        <row r="57">
          <cell r="A57" t="str">
            <v>100х100х6     (12м)</v>
          </cell>
          <cell r="C57">
            <v>2559.6000000000004</v>
          </cell>
          <cell r="E57">
            <v>2370</v>
          </cell>
          <cell r="F57">
            <v>17.22</v>
          </cell>
          <cell r="H57" t="str">
            <v>оц 57х3,5</v>
          </cell>
          <cell r="I57">
            <v>4719.6000000000004</v>
          </cell>
          <cell r="K57">
            <v>4370</v>
          </cell>
          <cell r="L57">
            <v>4.75</v>
          </cell>
          <cell r="Q57">
            <v>5.2455000000000007</v>
          </cell>
        </row>
        <row r="58">
          <cell r="A58" t="str">
            <v>100х100х8     (12м)</v>
          </cell>
          <cell r="C58">
            <v>2710.8</v>
          </cell>
          <cell r="D58">
            <v>3049.650000000001</v>
          </cell>
          <cell r="E58">
            <v>2510</v>
          </cell>
          <cell r="F58">
            <v>22.25</v>
          </cell>
          <cell r="H58" t="str">
            <v>оц 76х3,5(6-7,8)</v>
          </cell>
          <cell r="I58">
            <v>3218.4</v>
          </cell>
          <cell r="J58">
            <v>3620.7000000000003</v>
          </cell>
          <cell r="K58">
            <v>2980</v>
          </cell>
          <cell r="L58">
            <v>6.45</v>
          </cell>
          <cell r="Q58">
            <v>3.016</v>
          </cell>
        </row>
        <row r="59">
          <cell r="A59" t="str">
            <v>120х80х5       (12м)</v>
          </cell>
          <cell r="C59">
            <v>2559.6000000000004</v>
          </cell>
          <cell r="D59">
            <v>2879.5500000000006</v>
          </cell>
          <cell r="E59">
            <v>2370</v>
          </cell>
          <cell r="F59">
            <v>14.58</v>
          </cell>
          <cell r="H59" t="str">
            <v>оц 76х4   (7,8м)</v>
          </cell>
          <cell r="K59">
            <v>3280</v>
          </cell>
          <cell r="L59">
            <v>7.32</v>
          </cell>
          <cell r="Q59">
            <v>3.835</v>
          </cell>
        </row>
        <row r="60">
          <cell r="A60" t="str">
            <v>120х120х4     (12м)</v>
          </cell>
          <cell r="C60">
            <v>2322</v>
          </cell>
          <cell r="E60">
            <v>2150</v>
          </cell>
          <cell r="F60">
            <v>14.35</v>
          </cell>
          <cell r="H60" t="str">
            <v>оц 89х3,5(6-7,8м)</v>
          </cell>
          <cell r="I60">
            <v>3218.4</v>
          </cell>
          <cell r="J60">
            <v>3620.7000000000003</v>
          </cell>
          <cell r="K60">
            <v>2980</v>
          </cell>
          <cell r="L60">
            <v>7.61</v>
          </cell>
          <cell r="N60" t="str">
            <v>4х100 х100           карта, рулон</v>
          </cell>
          <cell r="Q60">
            <v>7.3647600000000004</v>
          </cell>
        </row>
        <row r="61">
          <cell r="A61" t="str">
            <v xml:space="preserve">120х120х5     (12м) </v>
          </cell>
          <cell r="C61">
            <v>2440.8000000000002</v>
          </cell>
          <cell r="D61">
            <v>2745.9000000000005</v>
          </cell>
          <cell r="E61">
            <v>2260</v>
          </cell>
          <cell r="F61">
            <v>17.72</v>
          </cell>
          <cell r="H61" t="str">
            <v>оц 108х3,5(6-7,8м)</v>
          </cell>
          <cell r="I61">
            <v>3229.2000000000003</v>
          </cell>
          <cell r="J61">
            <v>3632.8500000000008</v>
          </cell>
          <cell r="K61">
            <v>2990</v>
          </cell>
          <cell r="L61">
            <v>9.2899999999999991</v>
          </cell>
        </row>
        <row r="62">
          <cell r="A62" t="str">
            <v>140х100х4     (12м)</v>
          </cell>
          <cell r="C62">
            <v>2678.4</v>
          </cell>
          <cell r="D62">
            <v>3013.2000000000003</v>
          </cell>
          <cell r="E62">
            <v>2480</v>
          </cell>
          <cell r="F62">
            <v>14.353999999999999</v>
          </cell>
          <cell r="H62" t="str">
            <v>оц 108х4(6-7,8м)</v>
          </cell>
          <cell r="I62">
            <v>3164.4</v>
          </cell>
          <cell r="K62">
            <v>2930</v>
          </cell>
          <cell r="L62">
            <v>10.567</v>
          </cell>
          <cell r="N62" t="str">
            <v>оцинк. яч.60х60х1,6 мм., h/1.5 м</v>
          </cell>
          <cell r="O62">
            <v>32.65587</v>
          </cell>
          <cell r="Q62">
            <v>28.899000000000001</v>
          </cell>
        </row>
        <row r="63">
          <cell r="A63" t="str">
            <v>140х100х5  09Г2С   (12м)</v>
          </cell>
          <cell r="C63">
            <v>2570.4</v>
          </cell>
          <cell r="D63">
            <v>2891.7000000000003</v>
          </cell>
          <cell r="E63">
            <v>2380</v>
          </cell>
          <cell r="F63">
            <v>17.72</v>
          </cell>
          <cell r="H63" t="str">
            <v>оц 114х4(6м)</v>
          </cell>
          <cell r="I63">
            <v>3542.4</v>
          </cell>
          <cell r="J63">
            <v>3985.2000000000003</v>
          </cell>
          <cell r="K63">
            <v>3280</v>
          </cell>
          <cell r="L63">
            <v>11.18</v>
          </cell>
          <cell r="N63" t="str">
            <v>оцинк. яч.60х60х1,4 мм., h/1.5 м</v>
          </cell>
          <cell r="O63">
            <v>32.65587</v>
          </cell>
          <cell r="Q63">
            <v>28.899000000000001</v>
          </cell>
          <cell r="R63" t="str">
            <v>10 м</v>
          </cell>
        </row>
        <row r="64">
          <cell r="A64" t="str">
            <v>140х140х5    (12м)</v>
          </cell>
          <cell r="C64">
            <v>2559.6000000000004</v>
          </cell>
          <cell r="D64">
            <v>2879.5500000000006</v>
          </cell>
          <cell r="E64">
            <v>2370</v>
          </cell>
          <cell r="F64">
            <v>20.86</v>
          </cell>
          <cell r="H64" t="str">
            <v>оц 133х4(9м)</v>
          </cell>
          <cell r="J64">
            <v>3985.2000000000003</v>
          </cell>
          <cell r="K64">
            <v>3280</v>
          </cell>
          <cell r="L64">
            <v>13.11</v>
          </cell>
          <cell r="R64" t="str">
            <v>вес 1 м2</v>
          </cell>
        </row>
        <row r="65">
          <cell r="A65" t="str">
            <v>180х100х5    (6м)</v>
          </cell>
          <cell r="C65">
            <v>2343.6000000000004</v>
          </cell>
          <cell r="D65">
            <v>0</v>
          </cell>
          <cell r="E65">
            <v>2170</v>
          </cell>
          <cell r="F65">
            <v>20.86</v>
          </cell>
          <cell r="H65" t="str">
            <v>оц 159х4(7,8м)</v>
          </cell>
          <cell r="I65">
            <v>3294</v>
          </cell>
          <cell r="J65">
            <v>3705.7500000000005</v>
          </cell>
          <cell r="K65">
            <v>3050</v>
          </cell>
          <cell r="L65">
            <v>15.75</v>
          </cell>
          <cell r="N65" t="str">
            <v>3х50х50         карта 0,5*2/1*2</v>
          </cell>
          <cell r="O65">
            <v>3.3346299999999998</v>
          </cell>
          <cell r="P65">
            <v>3.7514587500000003</v>
          </cell>
          <cell r="Q65">
            <v>2.9510000000000001</v>
          </cell>
        </row>
        <row r="66">
          <cell r="N66" t="str">
            <v>3х100х100     карта 1*2/2*3</v>
          </cell>
          <cell r="O66">
            <v>1.8950099999999999</v>
          </cell>
          <cell r="P66">
            <v>2.13188625</v>
          </cell>
          <cell r="Q66">
            <v>1.677</v>
          </cell>
        </row>
        <row r="67">
          <cell r="A67" t="str">
            <v>АКС -4/АСП-4</v>
          </cell>
          <cell r="C67">
            <v>23.76</v>
          </cell>
          <cell r="E67">
            <v>22</v>
          </cell>
          <cell r="H67" t="str">
            <v>ф12х1,0     (10,5м)</v>
          </cell>
          <cell r="I67">
            <v>4428</v>
          </cell>
          <cell r="K67">
            <v>4100</v>
          </cell>
          <cell r="L67">
            <v>0.27100000000000002</v>
          </cell>
          <cell r="N67" t="str">
            <v>3х150х150     карта 1*2/2*3</v>
          </cell>
          <cell r="O67">
            <v>1.6305900000000002</v>
          </cell>
          <cell r="P67">
            <v>1.8344137500000004</v>
          </cell>
          <cell r="Q67">
            <v>1.4430000000000003</v>
          </cell>
        </row>
        <row r="68">
          <cell r="A68" t="str">
            <v>АКС -6/АСП-6</v>
          </cell>
          <cell r="C68">
            <v>34.344000000000001</v>
          </cell>
          <cell r="E68">
            <v>31.799999999999997</v>
          </cell>
          <cell r="H68" t="str">
            <v>ф12х1,5     (10,5м)</v>
          </cell>
          <cell r="I68">
            <v>4244.4000000000005</v>
          </cell>
          <cell r="K68">
            <v>3930</v>
          </cell>
          <cell r="L68">
            <v>0.38800000000000001</v>
          </cell>
          <cell r="N68" t="str">
            <v>4х50х50      карта 0,5*2/1*2/2*3</v>
          </cell>
          <cell r="O68">
            <v>6.0963500000000002</v>
          </cell>
          <cell r="P68">
            <v>6.8583937500000003</v>
          </cell>
          <cell r="Q68">
            <v>5.3950000000000005</v>
          </cell>
        </row>
        <row r="69">
          <cell r="A69" t="str">
            <v>АКС-8/АСП-8</v>
          </cell>
          <cell r="C69">
            <v>50.543999999999997</v>
          </cell>
          <cell r="E69">
            <v>46.8</v>
          </cell>
          <cell r="F69" t="str">
            <v>50 м</v>
          </cell>
          <cell r="H69" t="str">
            <v>ф20х1,2     (10,5м)</v>
          </cell>
          <cell r="I69">
            <v>3661.2000000000003</v>
          </cell>
          <cell r="K69">
            <v>3390</v>
          </cell>
          <cell r="L69">
            <v>0.55600000000000005</v>
          </cell>
          <cell r="N69" t="str">
            <v>4х100х100          карта 1*2/2*3</v>
          </cell>
          <cell r="O69">
            <v>3.7165699999999995</v>
          </cell>
          <cell r="P69">
            <v>4.1811412499999996</v>
          </cell>
          <cell r="Q69">
            <v>3.2889999999999997</v>
          </cell>
        </row>
        <row r="70">
          <cell r="A70" t="str">
            <v>АКС-10/АСП-10</v>
          </cell>
          <cell r="C70">
            <v>75.816000000000003</v>
          </cell>
          <cell r="E70">
            <v>70.2</v>
          </cell>
          <cell r="H70" t="str">
            <v>ф20х1,5    (10,5м)</v>
          </cell>
          <cell r="I70">
            <v>3564.0000000000005</v>
          </cell>
          <cell r="K70">
            <v>3300</v>
          </cell>
          <cell r="L70">
            <v>0.68400000000000005</v>
          </cell>
          <cell r="N70" t="str">
            <v>4х150х150          карта 1*2/2*3</v>
          </cell>
          <cell r="O70">
            <v>2.9086199999999995</v>
          </cell>
          <cell r="P70">
            <v>3.2721974999999999</v>
          </cell>
          <cell r="Q70">
            <v>2.5739999999999998</v>
          </cell>
        </row>
        <row r="71">
          <cell r="A71" t="str">
            <v>АКС-12</v>
          </cell>
          <cell r="C71">
            <v>104.97600000000001</v>
          </cell>
          <cell r="E71">
            <v>97.2</v>
          </cell>
          <cell r="H71" t="str">
            <v>ф25х1,2    (10,5м)</v>
          </cell>
          <cell r="I71">
            <v>3542.4</v>
          </cell>
          <cell r="K71">
            <v>3280</v>
          </cell>
          <cell r="L71">
            <v>0.70399999999999996</v>
          </cell>
          <cell r="N71" t="str">
            <v xml:space="preserve">5х50х50              карта 0,5*2 </v>
          </cell>
          <cell r="O71">
            <v>15.98272</v>
          </cell>
          <cell r="P71">
            <v>17.980560000000001</v>
          </cell>
          <cell r="Q71">
            <v>14.144000000000002</v>
          </cell>
        </row>
        <row r="72">
          <cell r="H72" t="str">
            <v>ф25х1,5    (10,5м)</v>
          </cell>
          <cell r="I72">
            <v>3520.8</v>
          </cell>
          <cell r="K72">
            <v>3260</v>
          </cell>
          <cell r="L72">
            <v>0.86899999999999999</v>
          </cell>
          <cell r="N72" t="str">
            <v xml:space="preserve">5х100х100          карта 1*2/2*3 </v>
          </cell>
          <cell r="O72">
            <v>6.2873200000000002</v>
          </cell>
          <cell r="P72">
            <v>7.0732350000000004</v>
          </cell>
          <cell r="Q72">
            <v>5.5640000000000009</v>
          </cell>
        </row>
        <row r="73">
          <cell r="A73" t="str">
            <v>ф4  (6м)</v>
          </cell>
          <cell r="C73">
            <v>2376</v>
          </cell>
          <cell r="D73">
            <v>2772</v>
          </cell>
          <cell r="E73">
            <v>2200</v>
          </cell>
          <cell r="F73">
            <v>0.104</v>
          </cell>
          <cell r="H73" t="str">
            <v>ф32х1,2    (10,5м)</v>
          </cell>
          <cell r="I73">
            <v>3466.8</v>
          </cell>
          <cell r="K73">
            <v>3210</v>
          </cell>
          <cell r="L73">
            <v>0.91100000000000003</v>
          </cell>
          <cell r="N73" t="str">
            <v>5х150х150          карта 1*2/2*3</v>
          </cell>
          <cell r="O73">
            <v>5.1855699999999993</v>
          </cell>
          <cell r="P73">
            <v>5.8337662499999992</v>
          </cell>
          <cell r="Q73">
            <v>4.5889999999999995</v>
          </cell>
          <cell r="R73">
            <v>1.9</v>
          </cell>
        </row>
        <row r="74">
          <cell r="A74" t="str">
            <v>ф5  (6м)</v>
          </cell>
          <cell r="C74">
            <v>2386.8000000000002</v>
          </cell>
          <cell r="D74">
            <v>2784.6000000000004</v>
          </cell>
          <cell r="E74">
            <v>2210</v>
          </cell>
          <cell r="F74">
            <v>0.16300000000000001</v>
          </cell>
          <cell r="H74" t="str">
            <v>ф32х1,5    (10,5м)</v>
          </cell>
          <cell r="I74">
            <v>3510.0000000000005</v>
          </cell>
          <cell r="K74">
            <v>3250</v>
          </cell>
          <cell r="L74">
            <v>1.1279999999999999</v>
          </cell>
          <cell r="N74" t="str">
            <v>5х200х200          карта 1*2/2*3</v>
          </cell>
          <cell r="O74">
            <v>3.8340899999999993</v>
          </cell>
          <cell r="P74">
            <v>4.3133512500000002</v>
          </cell>
          <cell r="Q74">
            <v>3.3929999999999998</v>
          </cell>
        </row>
        <row r="75">
          <cell r="A75" t="str">
            <v>ф6  (6м)</v>
          </cell>
          <cell r="C75">
            <v>2386.8000000000002</v>
          </cell>
          <cell r="D75">
            <v>2784.6000000000004</v>
          </cell>
          <cell r="E75">
            <v>2210</v>
          </cell>
          <cell r="F75">
            <v>0.222</v>
          </cell>
          <cell r="H75" t="str">
            <v>ф57х3,0     (10,5м)</v>
          </cell>
          <cell r="I75">
            <v>2397.6000000000004</v>
          </cell>
          <cell r="J75">
            <v>2697.3000000000006</v>
          </cell>
          <cell r="K75">
            <v>2220</v>
          </cell>
          <cell r="L75">
            <v>4</v>
          </cell>
          <cell r="N75" t="str">
            <v>6х100х100          карта 2*3</v>
          </cell>
          <cell r="O75">
            <v>11.26723</v>
          </cell>
          <cell r="P75">
            <v>12.675633750000001</v>
          </cell>
          <cell r="Q75">
            <v>9.9710000000000001</v>
          </cell>
        </row>
        <row r="76">
          <cell r="A76" t="str">
            <v>ф8  (12м, 6м)</v>
          </cell>
          <cell r="C76">
            <v>2322</v>
          </cell>
          <cell r="E76">
            <v>2150</v>
          </cell>
          <cell r="F76">
            <v>0.39500000000000002</v>
          </cell>
          <cell r="H76" t="str">
            <v>ф57х3,5     (10,5м)</v>
          </cell>
          <cell r="I76">
            <v>2397.6000000000004</v>
          </cell>
          <cell r="J76">
            <v>2697.3000000000006</v>
          </cell>
          <cell r="K76">
            <v>2220</v>
          </cell>
          <cell r="L76">
            <v>4.62</v>
          </cell>
          <cell r="N76" t="str">
            <v>6х150х150          карта 2*3</v>
          </cell>
          <cell r="O76">
            <v>7.5065900000000001</v>
          </cell>
          <cell r="P76">
            <v>8.4449137500000013</v>
          </cell>
          <cell r="Q76">
            <v>6.6430000000000007</v>
          </cell>
        </row>
        <row r="77">
          <cell r="A77" t="str">
            <v xml:space="preserve">ф10  (11,7м) </v>
          </cell>
          <cell r="C77">
            <v>2235.6000000000004</v>
          </cell>
          <cell r="D77">
            <v>1946.5853658536587</v>
          </cell>
          <cell r="E77">
            <v>2070</v>
          </cell>
          <cell r="F77">
            <v>0.63300000000000001</v>
          </cell>
          <cell r="H77" t="str">
            <v>ф76х3,0     (10,5м)</v>
          </cell>
          <cell r="I77">
            <v>2386.8000000000002</v>
          </cell>
          <cell r="J77">
            <v>2685.1500000000005</v>
          </cell>
          <cell r="K77">
            <v>2210</v>
          </cell>
          <cell r="L77">
            <v>5.4</v>
          </cell>
          <cell r="N77" t="str">
            <v>6х200х200          карта 2*3</v>
          </cell>
          <cell r="O77">
            <v>5.6556499999999996</v>
          </cell>
          <cell r="P77">
            <v>6.3626062499999998</v>
          </cell>
          <cell r="Q77">
            <v>5.0049999999999999</v>
          </cell>
        </row>
        <row r="78">
          <cell r="A78" t="str">
            <v>ф10  (5,85м)</v>
          </cell>
          <cell r="C78">
            <v>2289.6000000000004</v>
          </cell>
          <cell r="E78">
            <v>2120</v>
          </cell>
          <cell r="F78">
            <v>0.63300000000000001</v>
          </cell>
          <cell r="H78" t="str">
            <v>ф76х3,5 (10,5м) АКЦИЯ!</v>
          </cell>
          <cell r="I78">
            <v>2386.8000000000002</v>
          </cell>
          <cell r="J78">
            <v>2685.1500000000005</v>
          </cell>
          <cell r="K78">
            <v>2210</v>
          </cell>
          <cell r="L78">
            <v>6.26</v>
          </cell>
          <cell r="N78" t="str">
            <v>ОЦ  6*6*0,6   1000*15000</v>
          </cell>
          <cell r="O78">
            <v>4.9505299999999997</v>
          </cell>
          <cell r="Q78">
            <v>4.3810000000000002</v>
          </cell>
        </row>
        <row r="79">
          <cell r="A79" t="str">
            <v xml:space="preserve">ф12  (11,7м) </v>
          </cell>
          <cell r="C79">
            <v>2235.6000000000004</v>
          </cell>
          <cell r="D79">
            <v>1922.1951219512198</v>
          </cell>
          <cell r="E79">
            <v>2070</v>
          </cell>
          <cell r="F79">
            <v>0.91200000000000003</v>
          </cell>
          <cell r="H79" t="str">
            <v>ф76х4     (10,5м)</v>
          </cell>
          <cell r="I79">
            <v>2386.8000000000002</v>
          </cell>
          <cell r="K79">
            <v>2210</v>
          </cell>
          <cell r="L79">
            <v>7.1</v>
          </cell>
          <cell r="N79" t="str">
            <v>ОЦ  10*10*0,8   1000*15000</v>
          </cell>
          <cell r="O79">
            <v>5.4499899999999997</v>
          </cell>
          <cell r="Q79">
            <v>4.8230000000000004</v>
          </cell>
        </row>
        <row r="80">
          <cell r="A80" t="str">
            <v>ф12  (5,85м)</v>
          </cell>
          <cell r="C80">
            <v>2289.6000000000004</v>
          </cell>
          <cell r="E80">
            <v>2120</v>
          </cell>
          <cell r="F80">
            <v>0.91200000000000003</v>
          </cell>
          <cell r="H80" t="str">
            <v>ф89х3,5     (10,5м)</v>
          </cell>
          <cell r="I80">
            <v>2473.2000000000003</v>
          </cell>
          <cell r="J80">
            <v>2782.3500000000008</v>
          </cell>
          <cell r="K80">
            <v>2290</v>
          </cell>
          <cell r="L80">
            <v>7.38</v>
          </cell>
          <cell r="N80" t="str">
            <v>ОЦ  10*10*1,2   1000*15000</v>
          </cell>
          <cell r="O80">
            <v>11.076259999999998</v>
          </cell>
          <cell r="Q80">
            <v>9.8019999999999996</v>
          </cell>
        </row>
        <row r="81">
          <cell r="A81" t="str">
            <v xml:space="preserve">ф14  (11,7м) </v>
          </cell>
          <cell r="C81">
            <v>2214</v>
          </cell>
          <cell r="D81">
            <v>1922.1951219512198</v>
          </cell>
          <cell r="E81">
            <v>2050</v>
          </cell>
          <cell r="F81">
            <v>1.264</v>
          </cell>
          <cell r="H81" t="str">
            <v>ф89х4,0 (12м) АКЦИЯ!</v>
          </cell>
          <cell r="I81">
            <v>2138.4</v>
          </cell>
          <cell r="J81">
            <v>2405.7000000000003</v>
          </cell>
          <cell r="K81">
            <v>1980</v>
          </cell>
          <cell r="L81">
            <v>8.39</v>
          </cell>
          <cell r="N81" t="str">
            <v>ОЦ 20*20*0,8     1000*25000</v>
          </cell>
          <cell r="O81">
            <v>2.4679199999999999</v>
          </cell>
          <cell r="Q81">
            <v>2.1840000000000002</v>
          </cell>
        </row>
        <row r="82">
          <cell r="A82" t="str">
            <v>ф16 (11,7м)</v>
          </cell>
          <cell r="C82">
            <v>2120</v>
          </cell>
          <cell r="D82">
            <v>1922.1951219512198</v>
          </cell>
          <cell r="E82">
            <v>2070</v>
          </cell>
          <cell r="F82">
            <v>1.651</v>
          </cell>
          <cell r="H82" t="str">
            <v>ф108х3,5    (12м)</v>
          </cell>
          <cell r="I82">
            <v>2430</v>
          </cell>
          <cell r="J82">
            <v>2733.75</v>
          </cell>
          <cell r="K82">
            <v>2250</v>
          </cell>
          <cell r="L82">
            <v>9.02</v>
          </cell>
          <cell r="N82" t="str">
            <v>ОЦ 20*20*1,2    1000*25000</v>
          </cell>
          <cell r="O82">
            <v>5.8906899999999993</v>
          </cell>
          <cell r="Q82">
            <v>5.2130000000000001</v>
          </cell>
        </row>
        <row r="83">
          <cell r="A83" t="str">
            <v>ф18  (11,7м)</v>
          </cell>
          <cell r="C83">
            <v>2250</v>
          </cell>
          <cell r="D83">
            <v>1922.1951219512198</v>
          </cell>
          <cell r="E83">
            <v>2200</v>
          </cell>
          <cell r="F83">
            <v>2.0870000000000002</v>
          </cell>
          <cell r="H83" t="str">
            <v>ф108х4    (12м)</v>
          </cell>
          <cell r="I83">
            <v>2386.8000000000002</v>
          </cell>
          <cell r="K83">
            <v>2210</v>
          </cell>
          <cell r="L83">
            <v>10.259</v>
          </cell>
          <cell r="N83" t="str">
            <v>ОЦ 25*25*0,8     1000*25000</v>
          </cell>
          <cell r="O83">
            <v>2.4679199999999999</v>
          </cell>
          <cell r="Q83">
            <v>2.1840000000000002</v>
          </cell>
        </row>
        <row r="84">
          <cell r="A84" t="str">
            <v>ф20   (11,7м)</v>
          </cell>
          <cell r="C84">
            <v>2100</v>
          </cell>
          <cell r="D84">
            <v>1922.1951219512198</v>
          </cell>
          <cell r="E84">
            <v>2050</v>
          </cell>
          <cell r="F84">
            <v>2.581</v>
          </cell>
          <cell r="H84" t="str">
            <v>ф114х4        (6м)</v>
          </cell>
          <cell r="I84">
            <v>2408.4</v>
          </cell>
          <cell r="J84">
            <v>2709.4500000000003</v>
          </cell>
          <cell r="K84">
            <v>2230</v>
          </cell>
          <cell r="L84">
            <v>10.85</v>
          </cell>
          <cell r="N84" t="str">
            <v>ОЦ 25*25*1,6    1000*25000</v>
          </cell>
          <cell r="O84">
            <v>5.3324699999999998</v>
          </cell>
          <cell r="Q84">
            <v>4.7190000000000003</v>
          </cell>
        </row>
        <row r="85">
          <cell r="A85" t="str">
            <v xml:space="preserve">ф22 (11,7м) </v>
          </cell>
          <cell r="C85">
            <v>2220</v>
          </cell>
          <cell r="E85">
            <v>2170</v>
          </cell>
          <cell r="F85">
            <v>3.1030000000000002</v>
          </cell>
          <cell r="H85" t="str">
            <v>ф133х3,5     (12м)</v>
          </cell>
          <cell r="I85">
            <v>2386.8000000000002</v>
          </cell>
          <cell r="J85">
            <v>2685.1500000000005</v>
          </cell>
          <cell r="K85">
            <v>2210</v>
          </cell>
          <cell r="L85">
            <v>11.18</v>
          </cell>
        </row>
        <row r="86">
          <cell r="A86" t="str">
            <v>ф25   (11,7 м)</v>
          </cell>
          <cell r="C86">
            <v>2120</v>
          </cell>
          <cell r="E86">
            <v>2070</v>
          </cell>
          <cell r="F86">
            <v>4.0229999999999997</v>
          </cell>
          <cell r="H86" t="str">
            <v>ф133х4        (12м)</v>
          </cell>
          <cell r="J86">
            <v>2721.6000000000004</v>
          </cell>
          <cell r="K86">
            <v>2240</v>
          </cell>
          <cell r="L86">
            <v>12.73</v>
          </cell>
          <cell r="N86">
            <v>10</v>
          </cell>
          <cell r="O86">
            <v>4665.6000000000004</v>
          </cell>
          <cell r="Q86">
            <v>4320</v>
          </cell>
          <cell r="R86">
            <v>9.4600000000000009</v>
          </cell>
        </row>
        <row r="87">
          <cell r="A87" t="str">
            <v xml:space="preserve">ф25   (5.85 м) </v>
          </cell>
          <cell r="C87">
            <v>2170</v>
          </cell>
          <cell r="E87">
            <v>2120</v>
          </cell>
          <cell r="F87">
            <v>4.0229999999999997</v>
          </cell>
          <cell r="H87" t="str">
            <v>ф133х4,5     (12м)</v>
          </cell>
          <cell r="K87">
            <v>2310</v>
          </cell>
          <cell r="L87">
            <v>14.26</v>
          </cell>
          <cell r="N87">
            <v>12</v>
          </cell>
          <cell r="O87">
            <v>4276.8</v>
          </cell>
          <cell r="P87">
            <v>4989.6000000000004</v>
          </cell>
          <cell r="Q87">
            <v>3960</v>
          </cell>
          <cell r="R87">
            <v>11.5</v>
          </cell>
        </row>
        <row r="88">
          <cell r="A88" t="str">
            <v xml:space="preserve">ф28 (11,7м) </v>
          </cell>
          <cell r="C88">
            <v>2210</v>
          </cell>
          <cell r="E88">
            <v>2160</v>
          </cell>
          <cell r="F88">
            <v>5.0469999999999997</v>
          </cell>
          <cell r="H88" t="str">
            <v>ф159х4,5     (12м)</v>
          </cell>
          <cell r="I88">
            <v>2505.6000000000004</v>
          </cell>
          <cell r="K88">
            <v>2320</v>
          </cell>
          <cell r="L88">
            <v>17.149999999999999</v>
          </cell>
          <cell r="N88">
            <v>14</v>
          </cell>
          <cell r="O88">
            <v>3510.0000000000005</v>
          </cell>
          <cell r="P88">
            <v>4095.0000000000005</v>
          </cell>
          <cell r="Q88">
            <v>3250</v>
          </cell>
          <cell r="R88">
            <v>13.7</v>
          </cell>
        </row>
        <row r="89">
          <cell r="A89" t="str">
            <v>ф32 (11,7м)</v>
          </cell>
          <cell r="C89">
            <v>2100</v>
          </cell>
          <cell r="E89">
            <v>2050</v>
          </cell>
          <cell r="F89">
            <v>6.593</v>
          </cell>
          <cell r="H89" t="str">
            <v>ф159х4        (12м)</v>
          </cell>
          <cell r="I89">
            <v>2430</v>
          </cell>
          <cell r="J89">
            <v>2733.75</v>
          </cell>
          <cell r="K89">
            <v>2250</v>
          </cell>
          <cell r="L89">
            <v>15.3</v>
          </cell>
          <cell r="N89">
            <v>16</v>
          </cell>
          <cell r="O89">
            <v>4752</v>
          </cell>
          <cell r="P89">
            <v>5544</v>
          </cell>
          <cell r="Q89">
            <v>4400</v>
          </cell>
          <cell r="R89">
            <v>15.9</v>
          </cell>
        </row>
        <row r="90">
          <cell r="H90" t="str">
            <v xml:space="preserve">ф219х4    (12м) </v>
          </cell>
          <cell r="I90">
            <v>2797.2000000000003</v>
          </cell>
          <cell r="J90">
            <v>3146.8500000000008</v>
          </cell>
          <cell r="K90">
            <v>2590</v>
          </cell>
          <cell r="L90">
            <v>31.73</v>
          </cell>
          <cell r="N90">
            <v>18</v>
          </cell>
          <cell r="O90">
            <v>4698</v>
          </cell>
          <cell r="P90">
            <v>5481</v>
          </cell>
          <cell r="Q90">
            <v>4350</v>
          </cell>
          <cell r="R90">
            <v>18.399999999999999</v>
          </cell>
        </row>
        <row r="91">
          <cell r="A91" t="str">
            <v>ф 5,5  (6м)</v>
          </cell>
          <cell r="C91">
            <v>2513.1600000000003</v>
          </cell>
          <cell r="E91">
            <v>2327</v>
          </cell>
          <cell r="F91">
            <v>0.19800000000000001</v>
          </cell>
          <cell r="I91">
            <v>2894.4</v>
          </cell>
          <cell r="J91">
            <v>3256.2000000000003</v>
          </cell>
          <cell r="K91">
            <v>2680</v>
          </cell>
          <cell r="L91">
            <v>39.51</v>
          </cell>
          <cell r="N91" t="str">
            <v>18Б1</v>
          </cell>
          <cell r="O91">
            <v>4698</v>
          </cell>
          <cell r="Q91">
            <v>4350</v>
          </cell>
          <cell r="R91">
            <v>15.4</v>
          </cell>
        </row>
        <row r="92">
          <cell r="A92" t="str">
            <v>ф6      (6м)</v>
          </cell>
          <cell r="C92">
            <v>2484</v>
          </cell>
          <cell r="E92">
            <v>2300</v>
          </cell>
          <cell r="F92">
            <v>0.23499999999999999</v>
          </cell>
          <cell r="I92">
            <v>3142.8</v>
          </cell>
          <cell r="J92">
            <v>3535.650000000001</v>
          </cell>
          <cell r="K92">
            <v>2910</v>
          </cell>
          <cell r="L92">
            <v>54.9</v>
          </cell>
          <cell r="N92">
            <v>20</v>
          </cell>
          <cell r="O92">
            <v>3477.6000000000004</v>
          </cell>
          <cell r="P92">
            <v>4057.2000000000003</v>
          </cell>
          <cell r="Q92">
            <v>3220</v>
          </cell>
          <cell r="R92">
            <v>21</v>
          </cell>
        </row>
        <row r="93">
          <cell r="A93" t="str">
            <v xml:space="preserve">ф8     (6м) </v>
          </cell>
          <cell r="C93">
            <v>2462.4</v>
          </cell>
          <cell r="E93">
            <v>2280</v>
          </cell>
          <cell r="F93">
            <v>0.41799999999999998</v>
          </cell>
          <cell r="I93">
            <v>3380.4</v>
          </cell>
          <cell r="J93">
            <v>3802.9500000000003</v>
          </cell>
          <cell r="K93">
            <v>3130</v>
          </cell>
          <cell r="L93">
            <v>153.30000000000001</v>
          </cell>
          <cell r="N93" t="str">
            <v>20Б1</v>
          </cell>
          <cell r="O93">
            <v>3456</v>
          </cell>
          <cell r="P93">
            <v>4031.9999999999995</v>
          </cell>
          <cell r="Q93">
            <v>3200</v>
          </cell>
          <cell r="R93">
            <v>22.4</v>
          </cell>
        </row>
        <row r="94">
          <cell r="A94" t="str">
            <v xml:space="preserve">ф10   (5,85/11,7м) </v>
          </cell>
          <cell r="C94">
            <v>2484</v>
          </cell>
          <cell r="E94">
            <v>2300</v>
          </cell>
          <cell r="F94">
            <v>0.64400000000000002</v>
          </cell>
          <cell r="N94" t="str">
            <v>20Ш1</v>
          </cell>
          <cell r="O94">
            <v>3088.8</v>
          </cell>
          <cell r="Q94">
            <v>2860</v>
          </cell>
          <cell r="R94">
            <v>30.6</v>
          </cell>
        </row>
        <row r="95">
          <cell r="A95" t="str">
            <v>ф12        (5,85/11,7м)</v>
          </cell>
          <cell r="C95">
            <v>2462.4</v>
          </cell>
          <cell r="D95">
            <v>2770.2000000000003</v>
          </cell>
          <cell r="E95">
            <v>2280</v>
          </cell>
          <cell r="F95">
            <v>0.92700000000000005</v>
          </cell>
          <cell r="H95" t="str">
            <v>ф108*4,5 (10,5м) АКЦИЯ</v>
          </cell>
          <cell r="J95">
            <v>4993.6500000000005</v>
          </cell>
          <cell r="K95">
            <v>4110</v>
          </cell>
          <cell r="L95">
            <v>11.81</v>
          </cell>
          <cell r="N95" t="str">
            <v>24М</v>
          </cell>
          <cell r="O95">
            <v>4514.4000000000005</v>
          </cell>
          <cell r="P95">
            <v>5266.8</v>
          </cell>
          <cell r="Q95">
            <v>4180</v>
          </cell>
          <cell r="R95">
            <v>38.299999999999997</v>
          </cell>
        </row>
        <row r="96">
          <cell r="A96" t="str">
            <v>ф14         (5,85/11,7м)</v>
          </cell>
          <cell r="C96">
            <v>2548.8000000000002</v>
          </cell>
          <cell r="D96">
            <v>2867.400000000001</v>
          </cell>
          <cell r="E96">
            <v>2360</v>
          </cell>
          <cell r="F96">
            <v>1.264</v>
          </cell>
          <cell r="H96" t="str">
            <v xml:space="preserve">ф133*5 (12м)АКЦИЯ  </v>
          </cell>
          <cell r="J96">
            <v>4993.6500000000005</v>
          </cell>
          <cell r="K96">
            <v>4110</v>
          </cell>
          <cell r="L96">
            <v>15.78</v>
          </cell>
          <cell r="N96" t="str">
            <v>25Б1</v>
          </cell>
          <cell r="O96">
            <v>3207.6000000000004</v>
          </cell>
          <cell r="Q96">
            <v>2970</v>
          </cell>
          <cell r="R96">
            <v>25.7</v>
          </cell>
        </row>
        <row r="97">
          <cell r="A97" t="str">
            <v xml:space="preserve">ф16   (5,85/11,7м) </v>
          </cell>
          <cell r="C97">
            <v>2462.4</v>
          </cell>
          <cell r="D97">
            <v>2770.2000000000003</v>
          </cell>
          <cell r="E97">
            <v>2280</v>
          </cell>
          <cell r="F97">
            <v>1.651</v>
          </cell>
          <cell r="H97" t="str">
            <v>ф133*6 (12м) АКЦИЯ</v>
          </cell>
          <cell r="J97">
            <v>4993.6500000000005</v>
          </cell>
          <cell r="K97">
            <v>4110</v>
          </cell>
          <cell r="L97">
            <v>18.79</v>
          </cell>
          <cell r="N97" t="str">
            <v>25К2</v>
          </cell>
          <cell r="O97">
            <v>3153.6000000000004</v>
          </cell>
          <cell r="P97">
            <v>3679.2000000000003</v>
          </cell>
          <cell r="Q97">
            <v>2920</v>
          </cell>
          <cell r="R97">
            <v>72.400000000000006</v>
          </cell>
        </row>
        <row r="98">
          <cell r="A98" t="str">
            <v>ф18         (5,85/11,7м)</v>
          </cell>
          <cell r="C98">
            <v>2462.4</v>
          </cell>
          <cell r="D98">
            <v>2770.2000000000003</v>
          </cell>
          <cell r="E98">
            <v>2280</v>
          </cell>
          <cell r="F98">
            <v>2.0870000000000002</v>
          </cell>
          <cell r="H98" t="str">
            <v xml:space="preserve">ф159*5 (12м) АКЦИЯ </v>
          </cell>
          <cell r="J98">
            <v>4993.6500000000005</v>
          </cell>
          <cell r="K98">
            <v>4110</v>
          </cell>
          <cell r="L98">
            <v>18.989999999999998</v>
          </cell>
          <cell r="N98">
            <v>30</v>
          </cell>
          <cell r="O98">
            <v>3456</v>
          </cell>
          <cell r="Q98">
            <v>3200</v>
          </cell>
          <cell r="R98">
            <v>36.5</v>
          </cell>
        </row>
        <row r="99">
          <cell r="A99" t="str">
            <v>ф20          (5,85/11,7м)</v>
          </cell>
          <cell r="C99">
            <v>2462.4</v>
          </cell>
          <cell r="E99">
            <v>2280</v>
          </cell>
          <cell r="F99">
            <v>2.581</v>
          </cell>
          <cell r="H99" t="str">
            <v>ф325*9 (12м) АКЦИЯ</v>
          </cell>
          <cell r="J99">
            <v>4993.6500000000005</v>
          </cell>
          <cell r="K99">
            <v>4110</v>
          </cell>
          <cell r="L99">
            <v>70.14</v>
          </cell>
          <cell r="N99" t="str">
            <v xml:space="preserve">30Б2 </v>
          </cell>
          <cell r="O99">
            <v>2916</v>
          </cell>
          <cell r="P99">
            <v>3402</v>
          </cell>
          <cell r="Q99">
            <v>2700</v>
          </cell>
          <cell r="R99">
            <v>36.6</v>
          </cell>
        </row>
        <row r="100">
          <cell r="A100" t="str">
            <v>ф25          (5,85/11,7м)</v>
          </cell>
          <cell r="C100">
            <v>2775.6000000000004</v>
          </cell>
          <cell r="E100">
            <v>2570</v>
          </cell>
          <cell r="F100">
            <v>4.0229999999999997</v>
          </cell>
          <cell r="N100" t="str">
            <v xml:space="preserve">30К1 </v>
          </cell>
          <cell r="O100">
            <v>3078</v>
          </cell>
          <cell r="Q100">
            <v>2850</v>
          </cell>
          <cell r="R100">
            <v>84.8</v>
          </cell>
        </row>
        <row r="101">
          <cell r="A101" t="str">
            <v>Круг ф34 ст 20 АКЦИЯ</v>
          </cell>
          <cell r="C101">
            <v>2678.4</v>
          </cell>
          <cell r="E101">
            <v>2480</v>
          </cell>
          <cell r="F101">
            <v>7.07</v>
          </cell>
          <cell r="H101" t="str">
            <v xml:space="preserve">№ 5У     (12м) </v>
          </cell>
          <cell r="I101">
            <v>2926.8</v>
          </cell>
          <cell r="K101">
            <v>2710</v>
          </cell>
          <cell r="L101">
            <v>4.84</v>
          </cell>
          <cell r="N101" t="str">
            <v xml:space="preserve">30 Ш1 </v>
          </cell>
          <cell r="O101">
            <v>3358.8</v>
          </cell>
          <cell r="Q101">
            <v>3110</v>
          </cell>
          <cell r="R101">
            <v>56.8</v>
          </cell>
        </row>
        <row r="102">
          <cell r="A102" t="str">
            <v>Круг ф85 ст 45 АКЦИЯ</v>
          </cell>
          <cell r="C102">
            <v>2203.2000000000003</v>
          </cell>
          <cell r="E102">
            <v>2040</v>
          </cell>
          <cell r="F102">
            <v>44</v>
          </cell>
          <cell r="H102" t="str">
            <v>№ 6,5У(П)  (12м)</v>
          </cell>
          <cell r="I102">
            <v>3024</v>
          </cell>
          <cell r="J102">
            <v>3528</v>
          </cell>
          <cell r="K102">
            <v>2800</v>
          </cell>
          <cell r="L102">
            <v>5.9</v>
          </cell>
          <cell r="N102" t="str">
            <v xml:space="preserve">35Б2 </v>
          </cell>
          <cell r="O102">
            <v>3153.6000000000004</v>
          </cell>
          <cell r="P102">
            <v>3679.2000000000003</v>
          </cell>
          <cell r="Q102">
            <v>2920</v>
          </cell>
          <cell r="R102">
            <v>43.3</v>
          </cell>
        </row>
        <row r="103">
          <cell r="A103" t="str">
            <v>Круг ф100 ст45 АКЦИЯ</v>
          </cell>
          <cell r="C103">
            <v>2203.2000000000003</v>
          </cell>
          <cell r="D103">
            <v>2478.6000000000004</v>
          </cell>
          <cell r="E103">
            <v>2040</v>
          </cell>
          <cell r="F103">
            <v>61.65</v>
          </cell>
          <cell r="H103" t="str">
            <v>№ 8У(П)     (12м)</v>
          </cell>
          <cell r="I103">
            <v>2797.2000000000003</v>
          </cell>
          <cell r="J103">
            <v>3263.4000000000005</v>
          </cell>
          <cell r="K103">
            <v>2590</v>
          </cell>
          <cell r="L103">
            <v>7.05</v>
          </cell>
          <cell r="N103" t="str">
            <v xml:space="preserve">35Ш1 </v>
          </cell>
          <cell r="O103">
            <v>3153.6000000000004</v>
          </cell>
          <cell r="P103">
            <v>3679.2000000000003</v>
          </cell>
          <cell r="Q103">
            <v>2920</v>
          </cell>
          <cell r="R103">
            <v>75.099999999999994</v>
          </cell>
        </row>
        <row r="104">
          <cell r="A104" t="str">
            <v xml:space="preserve">Круг ф120 ст20 АКЦИЯ </v>
          </cell>
          <cell r="C104">
            <v>2116.8000000000002</v>
          </cell>
          <cell r="E104">
            <v>1960</v>
          </cell>
          <cell r="F104">
            <v>88.736000000000004</v>
          </cell>
          <cell r="H104" t="str">
            <v>№10У(П)    (12м)</v>
          </cell>
          <cell r="I104">
            <v>2840.4</v>
          </cell>
          <cell r="J104">
            <v>3313.7999999999997</v>
          </cell>
          <cell r="K104">
            <v>2630</v>
          </cell>
          <cell r="L104">
            <v>8.59</v>
          </cell>
          <cell r="N104" t="str">
            <v>40Б1</v>
          </cell>
          <cell r="O104">
            <v>3358.8</v>
          </cell>
          <cell r="P104">
            <v>3918.6000000000004</v>
          </cell>
          <cell r="Q104">
            <v>3110</v>
          </cell>
          <cell r="R104">
            <v>48.1</v>
          </cell>
        </row>
        <row r="105">
          <cell r="A105" t="str">
            <v xml:space="preserve">Круг ф140 ст40Х АКЦИЯ </v>
          </cell>
          <cell r="C105">
            <v>2203.2000000000003</v>
          </cell>
          <cell r="D105">
            <v>2478.6000000000004</v>
          </cell>
          <cell r="E105">
            <v>2040</v>
          </cell>
          <cell r="F105">
            <v>120</v>
          </cell>
          <cell r="H105" t="str">
            <v>№12У(П)    (12м)</v>
          </cell>
          <cell r="I105">
            <v>3056.4</v>
          </cell>
          <cell r="J105">
            <v>3565.7999999999997</v>
          </cell>
          <cell r="K105">
            <v>2830</v>
          </cell>
          <cell r="L105">
            <v>10.7</v>
          </cell>
          <cell r="N105" t="str">
            <v>40Б2</v>
          </cell>
          <cell r="O105">
            <v>3078</v>
          </cell>
          <cell r="P105">
            <v>3590.9999999999995</v>
          </cell>
          <cell r="Q105">
            <v>2850</v>
          </cell>
          <cell r="R105">
            <v>54.7</v>
          </cell>
        </row>
        <row r="106">
          <cell r="H106" t="str">
            <v>№14У(П)    (12м)</v>
          </cell>
          <cell r="I106">
            <v>3045.6000000000004</v>
          </cell>
          <cell r="J106">
            <v>3553.2000000000003</v>
          </cell>
          <cell r="K106">
            <v>2820</v>
          </cell>
          <cell r="L106">
            <v>12.3</v>
          </cell>
        </row>
        <row r="107">
          <cell r="C107">
            <v>2894.4</v>
          </cell>
          <cell r="D107">
            <v>3256.2000000000003</v>
          </cell>
          <cell r="E107">
            <v>2680</v>
          </cell>
          <cell r="F107">
            <v>5.6000000000000001E-2</v>
          </cell>
          <cell r="H107" t="str">
            <v>№16У(П)    (12м)</v>
          </cell>
          <cell r="I107">
            <v>3056.4</v>
          </cell>
          <cell r="J107">
            <v>3565.7999999999997</v>
          </cell>
          <cell r="K107">
            <v>2830</v>
          </cell>
          <cell r="L107">
            <v>14.2</v>
          </cell>
          <cell r="N107" t="str">
            <v>Оцинкованная        ф1,0 мм</v>
          </cell>
        </row>
        <row r="108">
          <cell r="C108">
            <v>2894.4</v>
          </cell>
          <cell r="D108">
            <v>3256.2000000000003</v>
          </cell>
          <cell r="E108">
            <v>2680</v>
          </cell>
          <cell r="F108">
            <v>0.1</v>
          </cell>
          <cell r="H108" t="str">
            <v>№18У(П)    (12м)</v>
          </cell>
          <cell r="I108">
            <v>3024</v>
          </cell>
          <cell r="J108">
            <v>3528</v>
          </cell>
          <cell r="K108">
            <v>2800</v>
          </cell>
          <cell r="L108">
            <v>16.3</v>
          </cell>
          <cell r="N108" t="str">
            <v>Оцинкованная        ф1,2-4 мм</v>
          </cell>
        </row>
        <row r="109">
          <cell r="C109">
            <v>2894.4</v>
          </cell>
          <cell r="D109">
            <v>3256.2000000000003</v>
          </cell>
          <cell r="E109">
            <v>2680</v>
          </cell>
          <cell r="F109">
            <v>0.16300000000000001</v>
          </cell>
          <cell r="H109" t="str">
            <v>№20У(П)    (12м)</v>
          </cell>
          <cell r="I109">
            <v>4147.2000000000007</v>
          </cell>
          <cell r="J109">
            <v>4838.4000000000005</v>
          </cell>
          <cell r="K109">
            <v>3840</v>
          </cell>
          <cell r="L109">
            <v>18.399999999999999</v>
          </cell>
          <cell r="N109" t="str">
            <v>Черная т/о                ф1,2-4 мм</v>
          </cell>
        </row>
        <row r="110">
          <cell r="H110" t="str">
            <v>№22У(П)    (12м)</v>
          </cell>
          <cell r="I110">
            <v>4028.4</v>
          </cell>
          <cell r="J110">
            <v>4699.7999999999993</v>
          </cell>
          <cell r="K110">
            <v>3730</v>
          </cell>
          <cell r="L110">
            <v>21</v>
          </cell>
        </row>
        <row r="111">
          <cell r="A111" t="str">
            <v>10х10        (6м)</v>
          </cell>
          <cell r="C111">
            <v>2538</v>
          </cell>
          <cell r="D111">
            <v>2855.25</v>
          </cell>
          <cell r="E111">
            <v>2350</v>
          </cell>
          <cell r="F111">
            <v>0.79</v>
          </cell>
          <cell r="H111" t="str">
            <v>№24У(П)    (12м)</v>
          </cell>
          <cell r="I111">
            <v>4125.6000000000004</v>
          </cell>
          <cell r="J111">
            <v>4813.2000000000007</v>
          </cell>
          <cell r="K111">
            <v>3820</v>
          </cell>
          <cell r="L111">
            <v>24</v>
          </cell>
        </row>
        <row r="112">
          <cell r="A112" t="str">
            <v>12х12        (6м)</v>
          </cell>
          <cell r="C112">
            <v>2926.8</v>
          </cell>
          <cell r="D112">
            <v>3292.650000000001</v>
          </cell>
          <cell r="E112">
            <v>2710</v>
          </cell>
          <cell r="F112">
            <v>1.1299999999999999</v>
          </cell>
        </row>
        <row r="113">
          <cell r="A113" t="str">
            <v>14х14       (6м)</v>
          </cell>
          <cell r="C113">
            <v>2797.2000000000003</v>
          </cell>
          <cell r="D113">
            <v>3146.8500000000008</v>
          </cell>
          <cell r="E113">
            <v>2590</v>
          </cell>
          <cell r="F113">
            <v>1.54</v>
          </cell>
          <cell r="H113" t="str">
            <v>20х4          (6м)</v>
          </cell>
          <cell r="I113">
            <v>2905.2000000000003</v>
          </cell>
          <cell r="J113">
            <v>3268.3500000000008</v>
          </cell>
          <cell r="K113">
            <v>2690</v>
          </cell>
          <cell r="L113">
            <v>0.628</v>
          </cell>
          <cell r="N113" t="str">
            <v xml:space="preserve">20х20          </v>
          </cell>
          <cell r="Q113">
            <v>0.4</v>
          </cell>
        </row>
        <row r="114">
          <cell r="A114" t="str">
            <v>16х16       (6м)</v>
          </cell>
          <cell r="C114">
            <v>2613.6000000000004</v>
          </cell>
          <cell r="D114">
            <v>2940.3000000000006</v>
          </cell>
          <cell r="E114">
            <v>2420</v>
          </cell>
          <cell r="F114">
            <v>2.0099999999999998</v>
          </cell>
          <cell r="H114" t="str">
            <v>25х4          (6м)</v>
          </cell>
          <cell r="I114">
            <v>2851.2000000000003</v>
          </cell>
          <cell r="J114">
            <v>3207.6000000000008</v>
          </cell>
          <cell r="K114">
            <v>2640</v>
          </cell>
          <cell r="L114">
            <v>0.78500000000000003</v>
          </cell>
          <cell r="N114" t="str">
            <v xml:space="preserve">40х20          </v>
          </cell>
          <cell r="Q114">
            <v>0.5</v>
          </cell>
        </row>
        <row r="115">
          <cell r="A115" t="str">
            <v>20х20        (6м)</v>
          </cell>
          <cell r="C115">
            <v>2667.6000000000004</v>
          </cell>
          <cell r="D115">
            <v>3001.0500000000006</v>
          </cell>
          <cell r="E115">
            <v>2470</v>
          </cell>
          <cell r="F115">
            <v>3.14</v>
          </cell>
          <cell r="H115" t="str">
            <v>30х4          (6м)</v>
          </cell>
          <cell r="I115">
            <v>2743.2000000000003</v>
          </cell>
          <cell r="J115">
            <v>3086.1000000000008</v>
          </cell>
          <cell r="K115">
            <v>2540</v>
          </cell>
          <cell r="L115">
            <v>0.94199999999999995</v>
          </cell>
          <cell r="N115" t="str">
            <v xml:space="preserve">40х40          </v>
          </cell>
          <cell r="Q115">
            <v>0.72</v>
          </cell>
        </row>
        <row r="116">
          <cell r="A116" t="str">
            <v>25х25       (6м)</v>
          </cell>
          <cell r="C116">
            <v>2852.28</v>
          </cell>
          <cell r="D116">
            <v>3208.8150000000005</v>
          </cell>
          <cell r="E116">
            <v>2641</v>
          </cell>
          <cell r="F116">
            <v>5.3</v>
          </cell>
          <cell r="H116" t="str">
            <v>40х4          (6м)</v>
          </cell>
          <cell r="I116">
            <v>2548.8000000000002</v>
          </cell>
          <cell r="J116">
            <v>2867.400000000001</v>
          </cell>
          <cell r="K116">
            <v>2360</v>
          </cell>
          <cell r="L116">
            <v>1.256</v>
          </cell>
          <cell r="N116" t="str">
            <v xml:space="preserve">40х60          </v>
          </cell>
          <cell r="Q116">
            <v>0.8</v>
          </cell>
        </row>
        <row r="117">
          <cell r="H117" t="str">
            <v>40х5          (6м)</v>
          </cell>
          <cell r="L117" t="str">
            <v>1.585</v>
          </cell>
          <cell r="N117" t="str">
            <v xml:space="preserve">50х50         </v>
          </cell>
          <cell r="Q117">
            <v>0.9</v>
          </cell>
        </row>
        <row r="118">
          <cell r="A118">
            <v>6</v>
          </cell>
          <cell r="C118">
            <v>1922.4</v>
          </cell>
          <cell r="D118">
            <v>2162.7000000000003</v>
          </cell>
          <cell r="E118">
            <v>1780</v>
          </cell>
          <cell r="F118">
            <v>0.25</v>
          </cell>
          <cell r="H118" t="str">
            <v>50х4          (6м)</v>
          </cell>
          <cell r="I118">
            <v>2624.4</v>
          </cell>
          <cell r="J118">
            <v>2952.4500000000003</v>
          </cell>
          <cell r="K118">
            <v>2430</v>
          </cell>
          <cell r="L118">
            <v>1.57</v>
          </cell>
          <cell r="N118" t="str">
            <v xml:space="preserve">60х60         </v>
          </cell>
          <cell r="Q118">
            <v>1.1000000000000001</v>
          </cell>
        </row>
        <row r="119">
          <cell r="A119">
            <v>10</v>
          </cell>
          <cell r="C119">
            <v>1922.4</v>
          </cell>
          <cell r="D119">
            <v>2162.7000000000003</v>
          </cell>
          <cell r="E119">
            <v>1780</v>
          </cell>
          <cell r="F119">
            <v>0.68</v>
          </cell>
          <cell r="H119" t="str">
            <v>50х5          (6м)</v>
          </cell>
          <cell r="I119">
            <v>2764.8</v>
          </cell>
          <cell r="J119">
            <v>3110.400000000001</v>
          </cell>
          <cell r="K119">
            <v>2560</v>
          </cell>
          <cell r="L119">
            <v>1.9630000000000001</v>
          </cell>
          <cell r="N119" t="str">
            <v xml:space="preserve">80х80          </v>
          </cell>
          <cell r="Q119">
            <v>1.7</v>
          </cell>
        </row>
        <row r="120">
          <cell r="A120" t="str">
            <v>от 12 до 50</v>
          </cell>
          <cell r="I120">
            <v>2732.4</v>
          </cell>
          <cell r="K120">
            <v>2530</v>
          </cell>
          <cell r="L120">
            <v>1.9</v>
          </cell>
          <cell r="N120" t="str">
            <v xml:space="preserve">100х100         </v>
          </cell>
          <cell r="Q120">
            <v>1.7</v>
          </cell>
        </row>
        <row r="121">
          <cell r="H121" t="str">
            <v>60х6          (6м)</v>
          </cell>
          <cell r="I121">
            <v>2754</v>
          </cell>
          <cell r="J121">
            <v>3098.25</v>
          </cell>
          <cell r="K121">
            <v>2550</v>
          </cell>
          <cell r="L121">
            <v>2.8260000000000001</v>
          </cell>
        </row>
        <row r="122">
          <cell r="H122" t="str">
            <v>60х8          (6м)</v>
          </cell>
          <cell r="I122">
            <v>3013.2000000000003</v>
          </cell>
          <cell r="K122">
            <v>2790</v>
          </cell>
          <cell r="L122">
            <v>3.7679999999999998</v>
          </cell>
          <cell r="Q122">
            <v>0.98</v>
          </cell>
        </row>
        <row r="123">
          <cell r="H123" t="str">
            <v>80х6          (6м)</v>
          </cell>
          <cell r="I123">
            <v>2991.6000000000004</v>
          </cell>
          <cell r="K123">
            <v>2770</v>
          </cell>
          <cell r="L123">
            <v>3.7679999999999998</v>
          </cell>
          <cell r="Q123">
            <v>0.99</v>
          </cell>
        </row>
        <row r="124">
          <cell r="H124" t="str">
            <v>80х8          (6м)</v>
          </cell>
          <cell r="I124">
            <v>2991.6000000000004</v>
          </cell>
          <cell r="K124">
            <v>2770</v>
          </cell>
          <cell r="L124">
            <v>5.024</v>
          </cell>
        </row>
        <row r="125">
          <cell r="H125" t="str">
            <v>100х6        (6м)</v>
          </cell>
          <cell r="I125">
            <v>2937.6000000000004</v>
          </cell>
          <cell r="J125">
            <v>3304.8000000000006</v>
          </cell>
          <cell r="K125">
            <v>2720</v>
          </cell>
          <cell r="L125">
            <v>4.71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G6">
            <v>3346.875</v>
          </cell>
        </row>
        <row r="7">
          <cell r="G7">
            <v>2767.14</v>
          </cell>
        </row>
        <row r="8">
          <cell r="G8">
            <v>3356.6849999999999</v>
          </cell>
        </row>
        <row r="9">
          <cell r="G9">
            <v>2721.78</v>
          </cell>
        </row>
        <row r="10">
          <cell r="G10">
            <v>2312.63</v>
          </cell>
        </row>
        <row r="11">
          <cell r="G11">
            <v>2690.96</v>
          </cell>
        </row>
        <row r="12">
          <cell r="G12">
            <v>2312.63</v>
          </cell>
        </row>
        <row r="13">
          <cell r="G13">
            <v>3600</v>
          </cell>
        </row>
        <row r="14">
          <cell r="G14">
            <v>2690.96</v>
          </cell>
        </row>
        <row r="15">
          <cell r="G15">
            <v>2690.96</v>
          </cell>
        </row>
        <row r="16">
          <cell r="G16">
            <v>2198.42</v>
          </cell>
        </row>
        <row r="17">
          <cell r="G17">
            <v>2522.7224999999999</v>
          </cell>
        </row>
        <row r="18">
          <cell r="G18">
            <v>2690.96</v>
          </cell>
        </row>
        <row r="19">
          <cell r="G19">
            <v>2341.73</v>
          </cell>
        </row>
        <row r="20">
          <cell r="G20">
            <v>2236.4499999999998</v>
          </cell>
        </row>
        <row r="21">
          <cell r="G21">
            <v>2313.1462500000002</v>
          </cell>
        </row>
        <row r="22">
          <cell r="G22">
            <v>2690.96</v>
          </cell>
        </row>
        <row r="23">
          <cell r="G23">
            <v>2312.63</v>
          </cell>
        </row>
        <row r="24">
          <cell r="G24">
            <v>2236.4499999999998</v>
          </cell>
        </row>
        <row r="25">
          <cell r="G25">
            <v>2236.4499999999998</v>
          </cell>
        </row>
        <row r="26">
          <cell r="G26">
            <v>2690.96</v>
          </cell>
        </row>
        <row r="27">
          <cell r="G27">
            <v>2383.9087500000001</v>
          </cell>
        </row>
        <row r="28">
          <cell r="G28">
            <v>2159.13375</v>
          </cell>
        </row>
        <row r="29">
          <cell r="G29">
            <v>2011.80375</v>
          </cell>
        </row>
        <row r="30">
          <cell r="G30">
            <v>2312.63</v>
          </cell>
        </row>
        <row r="31">
          <cell r="G31">
            <v>2236.4499999999998</v>
          </cell>
        </row>
        <row r="32">
          <cell r="G32">
            <v>2236.4499999999998</v>
          </cell>
        </row>
        <row r="33">
          <cell r="G33">
            <v>2312.63</v>
          </cell>
        </row>
        <row r="34">
          <cell r="G34">
            <v>2475</v>
          </cell>
        </row>
        <row r="35">
          <cell r="G35">
            <v>2690.96</v>
          </cell>
        </row>
        <row r="36">
          <cell r="G36">
            <v>2312.63</v>
          </cell>
        </row>
        <row r="37">
          <cell r="G37">
            <v>2236.4499999999998</v>
          </cell>
        </row>
        <row r="38">
          <cell r="G38">
            <v>2250</v>
          </cell>
        </row>
        <row r="39">
          <cell r="G39">
            <v>2312.63</v>
          </cell>
        </row>
        <row r="40">
          <cell r="G40">
            <v>2236.4499999999998</v>
          </cell>
        </row>
        <row r="41">
          <cell r="G41">
            <v>2236.4499999999998</v>
          </cell>
        </row>
        <row r="42">
          <cell r="G42">
            <v>2319.5025000000001</v>
          </cell>
        </row>
        <row r="43">
          <cell r="G43">
            <v>2312.63</v>
          </cell>
        </row>
        <row r="44">
          <cell r="G44">
            <v>2312.63</v>
          </cell>
        </row>
        <row r="45">
          <cell r="G45">
            <v>2236.4499999999998</v>
          </cell>
        </row>
        <row r="46">
          <cell r="G46">
            <v>2349.5062499999999</v>
          </cell>
        </row>
        <row r="47">
          <cell r="G47">
            <v>2236.4499999999998</v>
          </cell>
        </row>
        <row r="48">
          <cell r="G48">
            <v>2312.63</v>
          </cell>
        </row>
        <row r="49">
          <cell r="G49">
            <v>2221.9</v>
          </cell>
        </row>
        <row r="50">
          <cell r="G50">
            <v>2221.9</v>
          </cell>
        </row>
        <row r="51">
          <cell r="G51">
            <v>2221.9</v>
          </cell>
        </row>
        <row r="52">
          <cell r="G52">
            <v>2260.69</v>
          </cell>
        </row>
        <row r="53">
          <cell r="G53">
            <v>2285.4037499999999</v>
          </cell>
        </row>
        <row r="54">
          <cell r="G54">
            <v>2221.9</v>
          </cell>
        </row>
        <row r="55">
          <cell r="G55">
            <v>2250</v>
          </cell>
        </row>
        <row r="56">
          <cell r="G56">
            <v>2221.9</v>
          </cell>
        </row>
        <row r="57">
          <cell r="G57">
            <v>2221.9</v>
          </cell>
        </row>
        <row r="58">
          <cell r="G58">
            <v>2362.5</v>
          </cell>
        </row>
        <row r="59">
          <cell r="G59">
            <v>2508.75</v>
          </cell>
        </row>
        <row r="60">
          <cell r="G60">
            <v>2362.5</v>
          </cell>
        </row>
        <row r="61">
          <cell r="G61">
            <v>2146.2600000000002</v>
          </cell>
        </row>
        <row r="62">
          <cell r="G62">
            <v>2256.3224999999998</v>
          </cell>
        </row>
        <row r="63">
          <cell r="G63">
            <v>2475</v>
          </cell>
        </row>
        <row r="64">
          <cell r="G64">
            <v>2379.8025000000002</v>
          </cell>
        </row>
        <row r="65">
          <cell r="G65">
            <v>2362.5</v>
          </cell>
        </row>
        <row r="66">
          <cell r="G66">
            <v>2163.1837500000001</v>
          </cell>
        </row>
        <row r="68">
          <cell r="G68">
            <v>21.599999999999998</v>
          </cell>
        </row>
        <row r="69">
          <cell r="G69">
            <v>31.799999999999997</v>
          </cell>
        </row>
        <row r="70">
          <cell r="G70">
            <v>46.8</v>
          </cell>
        </row>
        <row r="71">
          <cell r="G71">
            <v>70.2</v>
          </cell>
        </row>
        <row r="72">
          <cell r="G72">
            <v>97.2</v>
          </cell>
        </row>
        <row r="74">
          <cell r="G74">
            <v>2197</v>
          </cell>
        </row>
        <row r="75">
          <cell r="G75">
            <v>2209.0100000000002</v>
          </cell>
        </row>
        <row r="76">
          <cell r="G76">
            <v>2205.92</v>
          </cell>
        </row>
        <row r="77">
          <cell r="G77">
            <v>2141.63</v>
          </cell>
        </row>
        <row r="78">
          <cell r="G78">
            <v>2063.0500000000002</v>
          </cell>
        </row>
        <row r="79">
          <cell r="G79">
            <v>2063.0500000000002</v>
          </cell>
        </row>
        <row r="80">
          <cell r="G80">
            <v>2044.48</v>
          </cell>
        </row>
        <row r="81">
          <cell r="G81">
            <v>2064.48</v>
          </cell>
        </row>
        <row r="82">
          <cell r="G82">
            <v>2194.48</v>
          </cell>
        </row>
        <row r="83">
          <cell r="G83">
            <v>2044.48</v>
          </cell>
        </row>
        <row r="84">
          <cell r="G84">
            <v>2164.48</v>
          </cell>
        </row>
        <row r="85">
          <cell r="G85">
            <v>2064.48</v>
          </cell>
        </row>
        <row r="86">
          <cell r="G86">
            <v>2154.48</v>
          </cell>
        </row>
        <row r="87">
          <cell r="G87">
            <v>2044.48</v>
          </cell>
        </row>
        <row r="90">
          <cell r="G90">
            <v>2295.92</v>
          </cell>
        </row>
        <row r="91">
          <cell r="G91">
            <v>2270.1999999999998</v>
          </cell>
        </row>
        <row r="92">
          <cell r="G92">
            <v>2295.92</v>
          </cell>
        </row>
        <row r="93">
          <cell r="G93">
            <v>2270.1999999999998</v>
          </cell>
        </row>
        <row r="94">
          <cell r="G94">
            <v>2350.58</v>
          </cell>
        </row>
        <row r="95">
          <cell r="G95">
            <v>2270.1999999999998</v>
          </cell>
        </row>
        <row r="96">
          <cell r="G96">
            <v>2270.1999999999998</v>
          </cell>
        </row>
        <row r="97">
          <cell r="G97">
            <v>2270.1999999999998</v>
          </cell>
        </row>
        <row r="98">
          <cell r="G98">
            <v>2562</v>
          </cell>
        </row>
        <row r="99">
          <cell r="G99">
            <v>2478.6</v>
          </cell>
        </row>
        <row r="100">
          <cell r="G100">
            <v>2040</v>
          </cell>
        </row>
        <row r="101">
          <cell r="G101">
            <v>2040</v>
          </cell>
        </row>
        <row r="102">
          <cell r="G102">
            <v>1958.4</v>
          </cell>
        </row>
        <row r="103">
          <cell r="G103">
            <v>2040</v>
          </cell>
        </row>
        <row r="106">
          <cell r="G106">
            <v>2670.75</v>
          </cell>
        </row>
        <row r="109">
          <cell r="G109">
            <v>2348.7800000000002</v>
          </cell>
        </row>
        <row r="110">
          <cell r="G110">
            <v>2701.2487500000002</v>
          </cell>
        </row>
        <row r="111">
          <cell r="G111">
            <v>2587.5</v>
          </cell>
        </row>
        <row r="112">
          <cell r="G112">
            <v>2418.75</v>
          </cell>
        </row>
        <row r="113">
          <cell r="G113">
            <v>2460.2737499999998</v>
          </cell>
        </row>
        <row r="118">
          <cell r="G118">
            <v>1777.5</v>
          </cell>
        </row>
        <row r="120">
          <cell r="G120">
            <v>2540.50875</v>
          </cell>
        </row>
        <row r="121">
          <cell r="G121">
            <v>2589.3112500000002</v>
          </cell>
        </row>
        <row r="122">
          <cell r="G122">
            <v>2549.3737500000002</v>
          </cell>
        </row>
        <row r="123">
          <cell r="G123">
            <v>2369.98</v>
          </cell>
        </row>
        <row r="124">
          <cell r="G124">
            <v>2542.8825000000002</v>
          </cell>
        </row>
        <row r="125">
          <cell r="G125">
            <v>2378.84</v>
          </cell>
        </row>
        <row r="126">
          <cell r="G126">
            <v>2331.8550000000005</v>
          </cell>
        </row>
        <row r="127">
          <cell r="G127">
            <v>2371.7474999999999</v>
          </cell>
        </row>
        <row r="128">
          <cell r="G128">
            <v>2824.8975</v>
          </cell>
        </row>
        <row r="129">
          <cell r="G129">
            <v>2224.7550000000001</v>
          </cell>
        </row>
        <row r="130">
          <cell r="G130">
            <v>2455.1887499999998</v>
          </cell>
        </row>
        <row r="131">
          <cell r="G131">
            <v>3262.5</v>
          </cell>
        </row>
        <row r="132">
          <cell r="G132">
            <v>2224.7550000000001</v>
          </cell>
        </row>
        <row r="133">
          <cell r="G133">
            <v>2340.4387499999998</v>
          </cell>
        </row>
        <row r="134">
          <cell r="G134">
            <v>2610.5174999999999</v>
          </cell>
        </row>
        <row r="135">
          <cell r="G135">
            <v>3352.5</v>
          </cell>
        </row>
        <row r="136">
          <cell r="G136">
            <v>2366.87</v>
          </cell>
        </row>
        <row r="137">
          <cell r="G137">
            <v>2520.6862500000002</v>
          </cell>
        </row>
        <row r="138">
          <cell r="G138">
            <v>2610</v>
          </cell>
        </row>
        <row r="139">
          <cell r="G139">
            <v>2691.84375</v>
          </cell>
        </row>
        <row r="140">
          <cell r="G140">
            <v>2534.0625</v>
          </cell>
        </row>
        <row r="141">
          <cell r="G141">
            <v>2567.53125</v>
          </cell>
        </row>
        <row r="142">
          <cell r="G142">
            <v>3318.75</v>
          </cell>
        </row>
        <row r="143">
          <cell r="G143">
            <v>3686.8612499999999</v>
          </cell>
        </row>
        <row r="144">
          <cell r="G144">
            <v>2380.2862500000001</v>
          </cell>
        </row>
        <row r="145">
          <cell r="G145">
            <v>2520.6974999999998</v>
          </cell>
        </row>
        <row r="146">
          <cell r="G146">
            <v>2519.71875</v>
          </cell>
        </row>
        <row r="147">
          <cell r="G147">
            <v>2423.91</v>
          </cell>
        </row>
        <row r="148">
          <cell r="G148">
            <v>5040</v>
          </cell>
        </row>
        <row r="149">
          <cell r="G149">
            <v>2507.7150000000001</v>
          </cell>
        </row>
        <row r="151">
          <cell r="G151">
            <v>2272.4</v>
          </cell>
        </row>
        <row r="152">
          <cell r="G152">
            <v>2366.8200000000002</v>
          </cell>
        </row>
        <row r="153">
          <cell r="G153">
            <v>2241.58</v>
          </cell>
        </row>
        <row r="154">
          <cell r="G154">
            <v>2221.9</v>
          </cell>
        </row>
        <row r="155">
          <cell r="G155">
            <v>2221.9</v>
          </cell>
        </row>
        <row r="156">
          <cell r="G156">
            <v>2221.9</v>
          </cell>
        </row>
        <row r="157">
          <cell r="G157">
            <v>2221.9</v>
          </cell>
        </row>
        <row r="158">
          <cell r="G158">
            <v>2221.9</v>
          </cell>
        </row>
        <row r="159">
          <cell r="G159">
            <v>2221.9</v>
          </cell>
        </row>
        <row r="160">
          <cell r="G160">
            <v>2340.1124999999997</v>
          </cell>
        </row>
        <row r="161">
          <cell r="G161">
            <v>2209.06</v>
          </cell>
        </row>
        <row r="163">
          <cell r="G163">
            <v>3206.6550000000002</v>
          </cell>
        </row>
        <row r="164">
          <cell r="G164">
            <v>3529.5187499999997</v>
          </cell>
        </row>
        <row r="165">
          <cell r="G165">
            <v>3105.68</v>
          </cell>
        </row>
        <row r="166">
          <cell r="G166">
            <v>3191.3887500000001</v>
          </cell>
        </row>
        <row r="167">
          <cell r="G167">
            <v>3272.9962500000001</v>
          </cell>
        </row>
        <row r="168">
          <cell r="G168">
            <v>3016.3274999999999</v>
          </cell>
        </row>
        <row r="169">
          <cell r="G169">
            <v>3094.5149999999999</v>
          </cell>
        </row>
        <row r="170">
          <cell r="G170">
            <v>2963.8687500000001</v>
          </cell>
        </row>
        <row r="172">
          <cell r="G172">
            <v>4367.4749999999995</v>
          </cell>
        </row>
        <row r="173">
          <cell r="G173">
            <v>2975.2762499999999</v>
          </cell>
        </row>
        <row r="174">
          <cell r="G174">
            <v>3273.75</v>
          </cell>
        </row>
        <row r="175">
          <cell r="G175">
            <v>2973.13</v>
          </cell>
        </row>
        <row r="176">
          <cell r="G176">
            <v>2980.6762499999995</v>
          </cell>
        </row>
        <row r="177">
          <cell r="G177">
            <v>2927.9362500000002</v>
          </cell>
        </row>
        <row r="178">
          <cell r="G178">
            <v>3270.3862500000005</v>
          </cell>
        </row>
        <row r="179">
          <cell r="G179">
            <v>3275.17875</v>
          </cell>
        </row>
        <row r="180">
          <cell r="G180">
            <v>3049.33</v>
          </cell>
        </row>
        <row r="182">
          <cell r="G182">
            <v>4099.41</v>
          </cell>
        </row>
        <row r="183">
          <cell r="G183">
            <v>3924.6525000000001</v>
          </cell>
        </row>
        <row r="184">
          <cell r="G184">
            <v>3385.7999999999997</v>
          </cell>
        </row>
        <row r="185">
          <cell r="G185">
            <v>3298.4662499999999</v>
          </cell>
        </row>
        <row r="186">
          <cell r="G186">
            <v>3272.9512500000001</v>
          </cell>
        </row>
        <row r="187">
          <cell r="G187">
            <v>3251.1262499999998</v>
          </cell>
        </row>
        <row r="188">
          <cell r="G188">
            <v>3207.4425000000001</v>
          </cell>
        </row>
        <row r="189">
          <cell r="G189">
            <v>3240.2925000000005</v>
          </cell>
        </row>
        <row r="190">
          <cell r="G190">
            <v>2219.33</v>
          </cell>
        </row>
        <row r="191">
          <cell r="G191">
            <v>2219.33</v>
          </cell>
        </row>
        <row r="192">
          <cell r="G192">
            <v>2209.06</v>
          </cell>
        </row>
        <row r="193">
          <cell r="G193">
            <v>2209.06</v>
          </cell>
        </row>
        <row r="194">
          <cell r="G194">
            <v>2209.06</v>
          </cell>
        </row>
        <row r="195">
          <cell r="G195">
            <v>2288.7787499999999</v>
          </cell>
        </row>
        <row r="196">
          <cell r="G196">
            <v>1972.40625</v>
          </cell>
        </row>
        <row r="197">
          <cell r="G197">
            <v>2250</v>
          </cell>
        </row>
        <row r="198">
          <cell r="G198">
            <v>2209.06</v>
          </cell>
        </row>
        <row r="199">
          <cell r="G199">
            <v>2221.9</v>
          </cell>
        </row>
        <row r="200">
          <cell r="G200">
            <v>2203.2000000000003</v>
          </cell>
        </row>
        <row r="201">
          <cell r="G201">
            <v>2239.88</v>
          </cell>
        </row>
        <row r="202">
          <cell r="G202">
            <v>2306.25</v>
          </cell>
        </row>
        <row r="203">
          <cell r="G203">
            <v>2312.63</v>
          </cell>
        </row>
        <row r="204">
          <cell r="G204">
            <v>2244.16</v>
          </cell>
        </row>
        <row r="205">
          <cell r="G205">
            <v>2582.8312499999997</v>
          </cell>
        </row>
        <row r="206">
          <cell r="G206">
            <v>2678.8274999999999</v>
          </cell>
        </row>
        <row r="207">
          <cell r="G207">
            <v>2905.6387500000001</v>
          </cell>
        </row>
        <row r="208">
          <cell r="G208">
            <v>3126.5212500000002</v>
          </cell>
        </row>
        <row r="211">
          <cell r="G211">
            <v>4103.5535</v>
          </cell>
        </row>
        <row r="212">
          <cell r="G212">
            <v>4103.5535</v>
          </cell>
        </row>
        <row r="213">
          <cell r="G213">
            <v>4103.5535</v>
          </cell>
        </row>
        <row r="216">
          <cell r="G216">
            <v>2706.03</v>
          </cell>
        </row>
        <row r="217">
          <cell r="G217">
            <v>2791.86</v>
          </cell>
        </row>
        <row r="218">
          <cell r="G218">
            <v>2582.8200000000002</v>
          </cell>
        </row>
        <row r="219">
          <cell r="G219">
            <v>2620.4512500000001</v>
          </cell>
        </row>
        <row r="220">
          <cell r="G220">
            <v>2828.2387499999995</v>
          </cell>
        </row>
        <row r="221">
          <cell r="G221">
            <v>2818.62</v>
          </cell>
        </row>
        <row r="222">
          <cell r="G222">
            <v>2826.82125</v>
          </cell>
        </row>
        <row r="223">
          <cell r="G223">
            <v>2794.19625</v>
          </cell>
        </row>
        <row r="224">
          <cell r="G224">
            <v>3832.0425000000005</v>
          </cell>
        </row>
        <row r="225">
          <cell r="G225">
            <v>3723.75</v>
          </cell>
        </row>
        <row r="226">
          <cell r="G226">
            <v>3815.7637500000001</v>
          </cell>
        </row>
        <row r="228">
          <cell r="G228">
            <v>2681.415</v>
          </cell>
        </row>
        <row r="229">
          <cell r="G229">
            <v>2633.5125000000003</v>
          </cell>
        </row>
        <row r="230">
          <cell r="G230">
            <v>2535.5362500000001</v>
          </cell>
        </row>
        <row r="231">
          <cell r="G231">
            <v>2356.7512499999998</v>
          </cell>
        </row>
        <row r="232">
          <cell r="G232">
            <v>2510.21</v>
          </cell>
        </row>
        <row r="233">
          <cell r="G233">
            <v>2420.8312499999997</v>
          </cell>
        </row>
        <row r="234">
          <cell r="G234">
            <v>2555.5275000000001</v>
          </cell>
        </row>
        <row r="235">
          <cell r="G235">
            <v>2525.84</v>
          </cell>
        </row>
        <row r="236">
          <cell r="G236">
            <v>2543.86</v>
          </cell>
        </row>
        <row r="237">
          <cell r="G237">
            <v>2789.1</v>
          </cell>
        </row>
        <row r="238">
          <cell r="G238">
            <v>2766.61</v>
          </cell>
        </row>
        <row r="239">
          <cell r="G239">
            <v>2766.28</v>
          </cell>
        </row>
        <row r="240">
          <cell r="G240">
            <v>2717.18</v>
          </cell>
        </row>
        <row r="242">
          <cell r="G242">
            <v>3121.98</v>
          </cell>
        </row>
        <row r="243">
          <cell r="G243">
            <v>3745.5637499999998</v>
          </cell>
        </row>
        <row r="245">
          <cell r="G245">
            <v>3103.13</v>
          </cell>
        </row>
        <row r="246">
          <cell r="G246">
            <v>3121.98</v>
          </cell>
        </row>
        <row r="247">
          <cell r="G247">
            <v>3121.98</v>
          </cell>
        </row>
        <row r="248">
          <cell r="G248">
            <v>3151.99</v>
          </cell>
        </row>
        <row r="250">
          <cell r="G250">
            <v>2584.52</v>
          </cell>
        </row>
        <row r="251">
          <cell r="G251">
            <v>2322.21</v>
          </cell>
        </row>
        <row r="252">
          <cell r="G252">
            <v>2315.9699999999998</v>
          </cell>
        </row>
        <row r="253">
          <cell r="G253">
            <v>2300.7800000000002</v>
          </cell>
        </row>
        <row r="254">
          <cell r="G254">
            <v>2271.63</v>
          </cell>
        </row>
        <row r="255">
          <cell r="G255">
            <v>2424.2600000000002</v>
          </cell>
        </row>
        <row r="256">
          <cell r="G256">
            <v>2270.7800000000002</v>
          </cell>
        </row>
        <row r="257">
          <cell r="G257">
            <v>2424.2600000000002</v>
          </cell>
        </row>
        <row r="258">
          <cell r="G258">
            <v>2270.7800000000002</v>
          </cell>
        </row>
        <row r="259">
          <cell r="G259">
            <v>2270.7800000000002</v>
          </cell>
        </row>
        <row r="260">
          <cell r="G260">
            <v>2444.23</v>
          </cell>
        </row>
        <row r="261">
          <cell r="G261">
            <v>2270.7800000000002</v>
          </cell>
        </row>
        <row r="262">
          <cell r="G262">
            <v>2270.7800000000002</v>
          </cell>
        </row>
        <row r="263">
          <cell r="G263">
            <v>2424.2600000000002</v>
          </cell>
        </row>
        <row r="264">
          <cell r="G264">
            <v>2456.9212499999999</v>
          </cell>
        </row>
        <row r="265">
          <cell r="G265">
            <v>2714.2987499999999</v>
          </cell>
        </row>
        <row r="266">
          <cell r="G266">
            <v>2714.7262500000002</v>
          </cell>
        </row>
        <row r="267">
          <cell r="G267">
            <v>3037.8487500000001</v>
          </cell>
        </row>
        <row r="268">
          <cell r="G268">
            <v>2825.71875</v>
          </cell>
        </row>
        <row r="269">
          <cell r="G269">
            <v>2825.71875</v>
          </cell>
        </row>
        <row r="272">
          <cell r="G272">
            <v>2460.23</v>
          </cell>
        </row>
        <row r="273">
          <cell r="G273">
            <v>2532.5324999999998</v>
          </cell>
        </row>
        <row r="274">
          <cell r="G274">
            <v>2518.7625000000003</v>
          </cell>
        </row>
        <row r="275">
          <cell r="G275">
            <v>2585.7674999999999</v>
          </cell>
        </row>
        <row r="278">
          <cell r="G278">
            <v>3911.2874999999999</v>
          </cell>
        </row>
        <row r="279">
          <cell r="G279">
            <v>3500.04</v>
          </cell>
        </row>
        <row r="280">
          <cell r="G280">
            <v>3588.9862499999999</v>
          </cell>
        </row>
        <row r="281">
          <cell r="G281">
            <v>3381.45</v>
          </cell>
        </row>
        <row r="282">
          <cell r="G282">
            <v>3576.69</v>
          </cell>
        </row>
        <row r="283">
          <cell r="G283">
            <v>3411.74</v>
          </cell>
        </row>
        <row r="284">
          <cell r="G284">
            <v>3357.41</v>
          </cell>
        </row>
        <row r="285">
          <cell r="G285">
            <v>3356.55</v>
          </cell>
        </row>
        <row r="286">
          <cell r="G286">
            <v>3832.38</v>
          </cell>
        </row>
        <row r="287">
          <cell r="G287">
            <v>3596.83</v>
          </cell>
        </row>
        <row r="289">
          <cell r="G289">
            <v>3003.5250000000001</v>
          </cell>
        </row>
        <row r="290">
          <cell r="G290">
            <v>2759.7374999999997</v>
          </cell>
        </row>
        <row r="291">
          <cell r="G291">
            <v>2748.4312500000001</v>
          </cell>
        </row>
        <row r="293">
          <cell r="G293">
            <v>10.491000000000001</v>
          </cell>
        </row>
        <row r="294">
          <cell r="G294">
            <v>75.400000000000006</v>
          </cell>
        </row>
        <row r="295">
          <cell r="G295">
            <v>95.875</v>
          </cell>
        </row>
        <row r="296">
          <cell r="G296">
            <v>184.119</v>
          </cell>
        </row>
        <row r="298">
          <cell r="G298">
            <v>28.899000000000001</v>
          </cell>
        </row>
        <row r="299">
          <cell r="G299">
            <v>28.899000000000001</v>
          </cell>
        </row>
        <row r="301">
          <cell r="G301">
            <v>2.9510000000000001</v>
          </cell>
        </row>
        <row r="302">
          <cell r="G302">
            <v>1.677</v>
          </cell>
        </row>
        <row r="303">
          <cell r="G303">
            <v>1.4430000000000003</v>
          </cell>
        </row>
        <row r="304">
          <cell r="G304">
            <v>5.3950000000000005</v>
          </cell>
        </row>
        <row r="305">
          <cell r="G305">
            <v>3.2889999999999997</v>
          </cell>
        </row>
        <row r="306">
          <cell r="G306">
            <v>2.5739999999999998</v>
          </cell>
        </row>
        <row r="307">
          <cell r="G307">
            <v>14.144000000000002</v>
          </cell>
        </row>
        <row r="308">
          <cell r="G308">
            <v>5.5640000000000009</v>
          </cell>
        </row>
        <row r="309">
          <cell r="G309">
            <v>4.5889999999999995</v>
          </cell>
        </row>
        <row r="310">
          <cell r="G310">
            <v>3.3929999999999998</v>
          </cell>
        </row>
        <row r="311">
          <cell r="G311">
            <v>9.9710000000000001</v>
          </cell>
        </row>
        <row r="312">
          <cell r="G312">
            <v>6.6430000000000007</v>
          </cell>
        </row>
        <row r="313">
          <cell r="G313">
            <v>5.0049999999999999</v>
          </cell>
        </row>
        <row r="314">
          <cell r="G314">
            <v>4.3810000000000002</v>
          </cell>
        </row>
        <row r="315">
          <cell r="G315">
            <v>4.8230000000000004</v>
          </cell>
        </row>
        <row r="316">
          <cell r="G316">
            <v>9.8019999999999996</v>
          </cell>
        </row>
        <row r="317">
          <cell r="G317">
            <v>2.1840000000000002</v>
          </cell>
        </row>
        <row r="318">
          <cell r="G318">
            <v>5.2130000000000001</v>
          </cell>
        </row>
        <row r="319">
          <cell r="G319">
            <v>2.1840000000000002</v>
          </cell>
        </row>
        <row r="320">
          <cell r="G320">
            <v>4.7190000000000003</v>
          </cell>
        </row>
        <row r="322">
          <cell r="G322">
            <v>4315.2074999999995</v>
          </cell>
        </row>
        <row r="323">
          <cell r="G323">
            <v>3958.89</v>
          </cell>
        </row>
        <row r="324">
          <cell r="G324">
            <v>3249.98</v>
          </cell>
        </row>
        <row r="325">
          <cell r="G325">
            <v>4390.0875000000005</v>
          </cell>
        </row>
        <row r="326">
          <cell r="G326">
            <v>4341.4537500000006</v>
          </cell>
        </row>
        <row r="327">
          <cell r="G327">
            <v>3216.1725000000001</v>
          </cell>
        </row>
        <row r="328">
          <cell r="G328">
            <v>3199.5787500000001</v>
          </cell>
        </row>
        <row r="329">
          <cell r="G329">
            <v>2852.19</v>
          </cell>
        </row>
        <row r="330">
          <cell r="G330">
            <v>4176.0112500000005</v>
          </cell>
        </row>
        <row r="331">
          <cell r="G331">
            <v>2960.71875</v>
          </cell>
        </row>
        <row r="332">
          <cell r="G332">
            <v>2910.5549999999998</v>
          </cell>
        </row>
        <row r="333">
          <cell r="G333">
            <v>3192.6375000000003</v>
          </cell>
        </row>
        <row r="334">
          <cell r="G334">
            <v>2699.7074999999995</v>
          </cell>
        </row>
        <row r="335">
          <cell r="G335">
            <v>2842.6725000000001</v>
          </cell>
        </row>
        <row r="336">
          <cell r="G336">
            <v>3106.2599999999998</v>
          </cell>
        </row>
        <row r="337">
          <cell r="G337">
            <v>2910.0149999999999</v>
          </cell>
        </row>
        <row r="338">
          <cell r="G338">
            <v>2910.0149999999999</v>
          </cell>
        </row>
        <row r="339">
          <cell r="G339">
            <v>3106.2599999999998</v>
          </cell>
        </row>
        <row r="340">
          <cell r="G340">
            <v>2842.6725000000001</v>
          </cell>
        </row>
        <row r="360">
          <cell r="G360">
            <v>17.639999999999997</v>
          </cell>
        </row>
        <row r="361">
          <cell r="G361">
            <v>21.276</v>
          </cell>
        </row>
        <row r="362">
          <cell r="G362">
            <v>23.231999999999999</v>
          </cell>
        </row>
        <row r="363">
          <cell r="G363">
            <v>29.928000000000001</v>
          </cell>
        </row>
        <row r="364">
          <cell r="G364">
            <v>20.352</v>
          </cell>
        </row>
        <row r="365">
          <cell r="G365">
            <v>22.943999999999999</v>
          </cell>
        </row>
        <row r="366">
          <cell r="G366">
            <v>13.02</v>
          </cell>
        </row>
        <row r="367">
          <cell r="G367">
            <v>15.047999999999998</v>
          </cell>
        </row>
        <row r="368">
          <cell r="G368">
            <v>16.295999999999999</v>
          </cell>
        </row>
        <row r="369">
          <cell r="G369">
            <v>18.611999999999998</v>
          </cell>
        </row>
        <row r="370">
          <cell r="G370">
            <v>22.715999999999998</v>
          </cell>
        </row>
        <row r="372">
          <cell r="G372">
            <v>18.492000000000001</v>
          </cell>
        </row>
        <row r="373">
          <cell r="G373">
            <v>22.271999999999998</v>
          </cell>
        </row>
        <row r="374">
          <cell r="G374">
            <v>24.251999999999999</v>
          </cell>
        </row>
        <row r="375">
          <cell r="G375">
            <v>33.083999999999996</v>
          </cell>
        </row>
        <row r="376">
          <cell r="G376">
            <v>21.204000000000001</v>
          </cell>
        </row>
        <row r="377">
          <cell r="G377">
            <v>23.928000000000001</v>
          </cell>
        </row>
        <row r="378">
          <cell r="G378">
            <v>13.584</v>
          </cell>
        </row>
        <row r="379">
          <cell r="G379">
            <v>15.683999999999999</v>
          </cell>
        </row>
        <row r="380">
          <cell r="G380">
            <v>17.003999999999998</v>
          </cell>
        </row>
        <row r="381">
          <cell r="G381">
            <v>19.404</v>
          </cell>
        </row>
        <row r="382">
          <cell r="G382">
            <v>23.7</v>
          </cell>
        </row>
        <row r="384">
          <cell r="G384">
            <v>24.108000000000001</v>
          </cell>
        </row>
        <row r="385">
          <cell r="G385">
            <v>26.291999999999998</v>
          </cell>
        </row>
        <row r="386">
          <cell r="G386">
            <v>36.06</v>
          </cell>
        </row>
        <row r="387">
          <cell r="G387">
            <v>24.596662499999997</v>
          </cell>
        </row>
        <row r="388">
          <cell r="G388">
            <v>17.04</v>
          </cell>
        </row>
        <row r="389">
          <cell r="G389">
            <v>18.167999999999999</v>
          </cell>
        </row>
        <row r="390">
          <cell r="G390">
            <v>20.747999999999998</v>
          </cell>
        </row>
        <row r="391">
          <cell r="G391">
            <v>25.245813712500002</v>
          </cell>
        </row>
        <row r="392">
          <cell r="G392">
            <v>28.533685724999998</v>
          </cell>
        </row>
        <row r="394">
          <cell r="G394">
            <v>29.454232500000003</v>
          </cell>
        </row>
        <row r="395">
          <cell r="G395">
            <v>41.724000000000004</v>
          </cell>
        </row>
        <row r="396">
          <cell r="G396">
            <v>21.66</v>
          </cell>
        </row>
        <row r="397">
          <cell r="G397">
            <v>24.755999999999997</v>
          </cell>
        </row>
        <row r="398">
          <cell r="G398">
            <v>26.844000000000001</v>
          </cell>
        </row>
        <row r="399">
          <cell r="G399">
            <v>30.24</v>
          </cell>
        </row>
        <row r="401">
          <cell r="G401">
            <v>0.78100000000000003</v>
          </cell>
        </row>
        <row r="402">
          <cell r="G402">
            <v>1.034</v>
          </cell>
        </row>
        <row r="403">
          <cell r="G403">
            <v>1.1880000000000002</v>
          </cell>
        </row>
        <row r="404">
          <cell r="G404">
            <v>1.7050000000000003</v>
          </cell>
        </row>
        <row r="405">
          <cell r="G405">
            <v>1.7929999999999999</v>
          </cell>
        </row>
        <row r="406">
          <cell r="G406">
            <v>2.7610000000000001</v>
          </cell>
        </row>
        <row r="407">
          <cell r="G407">
            <v>3.4980000000000007</v>
          </cell>
        </row>
        <row r="408">
          <cell r="G408">
            <v>4.5540000000000003</v>
          </cell>
        </row>
        <row r="409">
          <cell r="G409">
            <v>6.149</v>
          </cell>
        </row>
        <row r="410">
          <cell r="G410">
            <v>8.4370000000000012</v>
          </cell>
        </row>
        <row r="411">
          <cell r="G411">
            <v>8.657</v>
          </cell>
        </row>
        <row r="412">
          <cell r="G412">
            <v>12.617000000000001</v>
          </cell>
        </row>
        <row r="413">
          <cell r="G413">
            <v>13.167000000000002</v>
          </cell>
        </row>
        <row r="414">
          <cell r="G414">
            <v>18.788</v>
          </cell>
        </row>
        <row r="415">
          <cell r="G415">
            <v>18.458000000000002</v>
          </cell>
        </row>
        <row r="416">
          <cell r="G416">
            <v>26.037000000000003</v>
          </cell>
        </row>
        <row r="417">
          <cell r="G417">
            <v>27.489000000000001</v>
          </cell>
        </row>
        <row r="418">
          <cell r="G418">
            <v>33.517000000000003</v>
          </cell>
        </row>
        <row r="419">
          <cell r="G419">
            <v>40.645000000000003</v>
          </cell>
        </row>
        <row r="420">
          <cell r="G420">
            <v>28.523000000000003</v>
          </cell>
        </row>
        <row r="421">
          <cell r="G421">
            <v>63.393000000000008</v>
          </cell>
        </row>
        <row r="422">
          <cell r="G422">
            <v>33.231000000000002</v>
          </cell>
        </row>
        <row r="423">
          <cell r="G423">
            <v>44.429000000000002</v>
          </cell>
        </row>
        <row r="424">
          <cell r="G424">
            <v>54.483000000000004</v>
          </cell>
        </row>
        <row r="425">
          <cell r="G425">
            <v>44.429000000000002</v>
          </cell>
        </row>
        <row r="426">
          <cell r="G426">
            <v>123.71700000000001</v>
          </cell>
        </row>
        <row r="427">
          <cell r="G427">
            <v>70.686000000000007</v>
          </cell>
        </row>
        <row r="428">
          <cell r="G428">
            <v>98.043000000000006</v>
          </cell>
        </row>
        <row r="429">
          <cell r="G429">
            <v>87.516000000000005</v>
          </cell>
        </row>
        <row r="430">
          <cell r="G430">
            <v>135.28900000000002</v>
          </cell>
        </row>
        <row r="431">
          <cell r="G431">
            <v>113.34400000000002</v>
          </cell>
        </row>
        <row r="432">
          <cell r="G432">
            <v>216.33700000000002</v>
          </cell>
        </row>
        <row r="433">
          <cell r="G433">
            <v>163.977</v>
          </cell>
        </row>
        <row r="434">
          <cell r="G434">
            <v>215.71</v>
          </cell>
        </row>
        <row r="435">
          <cell r="G435">
            <v>239.77800000000002</v>
          </cell>
        </row>
        <row r="436">
          <cell r="G436">
            <v>633.90800000000002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C000"/>
    <pageSetUpPr fitToPage="1"/>
  </sheetPr>
  <dimension ref="A1:X133"/>
  <sheetViews>
    <sheetView tabSelected="1" view="pageBreakPreview" zoomScaleNormal="100" zoomScaleSheetLayoutView="100" workbookViewId="0">
      <selection activeCell="C3" sqref="C3"/>
    </sheetView>
  </sheetViews>
  <sheetFormatPr defaultRowHeight="18.75"/>
  <cols>
    <col min="1" max="1" width="33" style="89" bestFit="1" customWidth="1"/>
    <col min="2" max="2" width="1.85546875" style="89" hidden="1" customWidth="1"/>
    <col min="3" max="3" width="11.85546875" style="89" customWidth="1"/>
    <col min="4" max="4" width="0.42578125" style="89" customWidth="1"/>
    <col min="5" max="5" width="11.140625" style="89" customWidth="1"/>
    <col min="6" max="6" width="12.85546875" style="89" bestFit="1" customWidth="1"/>
    <col min="7" max="7" width="0.42578125" style="89" customWidth="1"/>
    <col min="8" max="8" width="33.140625" style="89" customWidth="1"/>
    <col min="9" max="9" width="12.28515625" style="89" customWidth="1"/>
    <col min="10" max="10" width="9.5703125" style="89" hidden="1" customWidth="1"/>
    <col min="11" max="11" width="10.7109375" style="153" customWidth="1"/>
    <col min="12" max="12" width="10.7109375" style="89" customWidth="1"/>
    <col min="13" max="13" width="0.28515625" style="115" customWidth="1"/>
    <col min="14" max="14" width="35.140625" style="89" customWidth="1"/>
    <col min="15" max="15" width="12" style="89" customWidth="1"/>
    <col min="16" max="16" width="8.28515625" style="89" hidden="1" customWidth="1"/>
    <col min="17" max="17" width="12.140625" style="89" customWidth="1"/>
    <col min="18" max="18" width="9.140625" style="89"/>
    <col min="19" max="19" width="3.42578125" style="89" customWidth="1"/>
    <col min="20" max="20" width="13.5703125" style="89" customWidth="1"/>
    <col min="21" max="23" width="9.140625" style="89"/>
    <col min="24" max="24" width="10.28515625" style="89" customWidth="1"/>
    <col min="25" max="16384" width="9.140625" style="89"/>
  </cols>
  <sheetData>
    <row r="1" spans="1:24">
      <c r="A1" s="197"/>
      <c r="B1" s="157"/>
      <c r="C1" s="157"/>
      <c r="D1" s="198" t="s">
        <v>392</v>
      </c>
      <c r="E1" s="198"/>
      <c r="F1" s="198"/>
      <c r="G1" s="198"/>
      <c r="H1" s="198"/>
      <c r="I1" s="198"/>
      <c r="J1" s="198"/>
      <c r="K1" s="198"/>
      <c r="L1" s="198"/>
      <c r="M1" s="93"/>
      <c r="N1" s="196" t="s">
        <v>387</v>
      </c>
      <c r="O1" s="196"/>
      <c r="P1" s="196"/>
      <c r="Q1" s="196"/>
      <c r="R1" s="196"/>
      <c r="U1" s="184"/>
      <c r="V1" s="184"/>
    </row>
    <row r="2" spans="1:24" ht="59.25" customHeight="1">
      <c r="A2" s="197"/>
      <c r="B2" s="157"/>
      <c r="C2" s="157"/>
      <c r="D2" s="198"/>
      <c r="E2" s="198"/>
      <c r="F2" s="198"/>
      <c r="G2" s="198"/>
      <c r="H2" s="198"/>
      <c r="I2" s="198"/>
      <c r="J2" s="198"/>
      <c r="K2" s="198"/>
      <c r="L2" s="198"/>
      <c r="M2" s="94">
        <v>44221</v>
      </c>
      <c r="N2" s="196"/>
      <c r="O2" s="196"/>
      <c r="P2" s="196"/>
      <c r="Q2" s="196"/>
      <c r="R2" s="196"/>
      <c r="U2" s="95"/>
      <c r="V2" s="95"/>
      <c r="W2" s="95"/>
      <c r="X2" s="95"/>
    </row>
    <row r="3" spans="1:24" ht="121.5" customHeight="1">
      <c r="A3" s="96" t="s">
        <v>80</v>
      </c>
      <c r="B3" s="96"/>
      <c r="C3" s="80" t="s">
        <v>388</v>
      </c>
      <c r="D3" s="80" t="s">
        <v>118</v>
      </c>
      <c r="E3" s="80" t="s">
        <v>389</v>
      </c>
      <c r="F3" s="80" t="s">
        <v>305</v>
      </c>
      <c r="G3" s="97" t="s">
        <v>137</v>
      </c>
      <c r="H3" s="96" t="s">
        <v>80</v>
      </c>
      <c r="I3" s="80" t="s">
        <v>388</v>
      </c>
      <c r="J3" s="80" t="s">
        <v>118</v>
      </c>
      <c r="K3" s="80" t="s">
        <v>389</v>
      </c>
      <c r="L3" s="80" t="s">
        <v>305</v>
      </c>
      <c r="M3" s="97" t="s">
        <v>137</v>
      </c>
      <c r="N3" s="96" t="s">
        <v>80</v>
      </c>
      <c r="O3" s="80" t="s">
        <v>388</v>
      </c>
      <c r="P3" s="80" t="s">
        <v>118</v>
      </c>
      <c r="Q3" s="80" t="s">
        <v>389</v>
      </c>
      <c r="R3" s="80" t="s">
        <v>306</v>
      </c>
      <c r="S3" s="87"/>
      <c r="U3" s="185"/>
      <c r="V3" s="185"/>
      <c r="W3" s="185"/>
      <c r="X3" s="185"/>
    </row>
    <row r="4" spans="1:24">
      <c r="A4" s="169" t="s">
        <v>18</v>
      </c>
      <c r="B4" s="170"/>
      <c r="C4" s="170"/>
      <c r="D4" s="170"/>
      <c r="E4" s="170"/>
      <c r="F4" s="170"/>
      <c r="G4" s="171"/>
      <c r="H4" s="169" t="s">
        <v>37</v>
      </c>
      <c r="I4" s="170"/>
      <c r="J4" s="170"/>
      <c r="K4" s="170"/>
      <c r="L4" s="170"/>
      <c r="M4" s="171"/>
      <c r="N4" s="169" t="s">
        <v>272</v>
      </c>
      <c r="O4" s="170"/>
      <c r="P4" s="170"/>
      <c r="Q4" s="170"/>
      <c r="R4" s="170"/>
      <c r="U4" s="186"/>
      <c r="V4" s="186"/>
      <c r="W4" s="186"/>
      <c r="X4" s="186"/>
    </row>
    <row r="5" spans="1:24">
      <c r="A5" s="84" t="s">
        <v>345</v>
      </c>
      <c r="B5" s="84"/>
      <c r="C5" s="81">
        <f>E5*1.08</f>
        <v>3618.0000000000005</v>
      </c>
      <c r="D5" s="146"/>
      <c r="E5" s="116">
        <f>ROUNDUP([1]цены!G6,-1)</f>
        <v>3350</v>
      </c>
      <c r="F5" s="146">
        <v>0.26900000000000002</v>
      </c>
      <c r="G5" s="98" t="e">
        <f>(E6/#REF!-1)*100</f>
        <v>#REF!</v>
      </c>
      <c r="H5" s="84" t="s">
        <v>233</v>
      </c>
      <c r="I5" s="81">
        <f t="shared" ref="I5:I65" si="0">K5*1.08</f>
        <v>2754</v>
      </c>
      <c r="J5" s="99">
        <f>I5/1.2*1.35</f>
        <v>3098.25</v>
      </c>
      <c r="K5" s="116">
        <f>ROUNDUP([1]цены!G120,-1)</f>
        <v>2550</v>
      </c>
      <c r="L5" s="101">
        <v>1.2</v>
      </c>
      <c r="M5" s="100" t="e">
        <f>(K5/#REF!-1)*100</f>
        <v>#REF!</v>
      </c>
      <c r="N5" s="145" t="s">
        <v>324</v>
      </c>
      <c r="O5" s="191" t="s">
        <v>320</v>
      </c>
      <c r="P5" s="191"/>
      <c r="Q5" s="191"/>
      <c r="R5" s="191"/>
      <c r="U5" s="148"/>
      <c r="V5" s="148"/>
      <c r="W5" s="148"/>
      <c r="X5" s="148"/>
    </row>
    <row r="6" spans="1:24">
      <c r="A6" s="84" t="s">
        <v>0</v>
      </c>
      <c r="B6" s="84"/>
      <c r="C6" s="81">
        <f>E6*1.08</f>
        <v>2991.6000000000004</v>
      </c>
      <c r="D6" s="81">
        <f>C6/1.2*1.35</f>
        <v>3365.5500000000006</v>
      </c>
      <c r="E6" s="116">
        <f>ROUNDUP([1]цены!G7,-1)</f>
        <v>2770</v>
      </c>
      <c r="F6" s="82">
        <v>0.60499999999999998</v>
      </c>
      <c r="G6" s="98" t="e">
        <f>(E8/#REF!-1)*100</f>
        <v>#REF!</v>
      </c>
      <c r="H6" s="84" t="s">
        <v>232</v>
      </c>
      <c r="I6" s="81">
        <f t="shared" si="0"/>
        <v>2797.2000000000003</v>
      </c>
      <c r="J6" s="99">
        <f t="shared" ref="J6:J34" si="1">I6/1.2*1.35</f>
        <v>3146.8500000000008</v>
      </c>
      <c r="K6" s="116">
        <f>ROUNDUP([1]цены!G121,-1)</f>
        <v>2590</v>
      </c>
      <c r="L6" s="85">
        <v>1.46</v>
      </c>
      <c r="M6" s="100" t="e">
        <f>(K6/#REF!-1)*100</f>
        <v>#REF!</v>
      </c>
      <c r="N6" s="86" t="s">
        <v>224</v>
      </c>
      <c r="O6" s="81">
        <f t="shared" ref="O6:O12" si="2">Q6*1.08</f>
        <v>3380.4</v>
      </c>
      <c r="P6" s="81"/>
      <c r="Q6" s="116">
        <f>ROUNDUP([1]цены!G242,-1)</f>
        <v>3130</v>
      </c>
      <c r="R6" s="101">
        <f>6.28*1.25*2.5</f>
        <v>19.625</v>
      </c>
      <c r="U6" s="95"/>
      <c r="V6" s="95"/>
      <c r="W6" s="95"/>
      <c r="X6" s="95"/>
    </row>
    <row r="7" spans="1:24">
      <c r="A7" s="84" t="s">
        <v>346</v>
      </c>
      <c r="B7" s="84"/>
      <c r="C7" s="81">
        <f>E7*1.08</f>
        <v>3628.8</v>
      </c>
      <c r="D7" s="81"/>
      <c r="E7" s="116">
        <f>ROUNDUP([1]цены!G8,-1)</f>
        <v>3360</v>
      </c>
      <c r="F7" s="82">
        <v>0.60499999999999998</v>
      </c>
      <c r="G7" s="98" t="e">
        <f>(#REF!/#REF!-1)*100</f>
        <v>#REF!</v>
      </c>
      <c r="H7" s="84" t="s">
        <v>278</v>
      </c>
      <c r="I7" s="81">
        <f t="shared" si="0"/>
        <v>2754</v>
      </c>
      <c r="J7" s="99"/>
      <c r="K7" s="116">
        <f>ROUNDUP([1]цены!G122,-1)</f>
        <v>2550</v>
      </c>
      <c r="L7" s="85">
        <v>1.46</v>
      </c>
      <c r="M7" s="100" t="e">
        <f>(K8/#REF!-1)*100</f>
        <v>#REF!</v>
      </c>
      <c r="N7" s="86" t="s">
        <v>65</v>
      </c>
      <c r="O7" s="81">
        <f t="shared" si="2"/>
        <v>4050.0000000000005</v>
      </c>
      <c r="P7" s="81">
        <f>O7/1.2*1.35</f>
        <v>4556.2500000000009</v>
      </c>
      <c r="Q7" s="116">
        <f>ROUNDUP([1]цены!G243,-1)</f>
        <v>3750</v>
      </c>
      <c r="R7" s="85">
        <v>24.5</v>
      </c>
      <c r="U7" s="95"/>
      <c r="V7" s="95"/>
      <c r="W7" s="95"/>
      <c r="X7" s="95"/>
    </row>
    <row r="8" spans="1:24">
      <c r="A8" s="84" t="s">
        <v>153</v>
      </c>
      <c r="B8" s="84"/>
      <c r="C8" s="81">
        <f t="shared" ref="C8:C65" si="3">E8*1.08</f>
        <v>2948.4</v>
      </c>
      <c r="D8" s="81">
        <f t="shared" ref="D8:D23" si="4">C8/1.2*1.35</f>
        <v>3316.9500000000003</v>
      </c>
      <c r="E8" s="116">
        <f>ROUNDUP([1]цены!G9,-1)</f>
        <v>2730</v>
      </c>
      <c r="F8" s="82">
        <v>0.84099999999999997</v>
      </c>
      <c r="G8" s="98" t="e">
        <f>(E9/#REF!-1)*100</f>
        <v>#REF!</v>
      </c>
      <c r="H8" s="84" t="s">
        <v>231</v>
      </c>
      <c r="I8" s="81">
        <f t="shared" si="0"/>
        <v>2559.6000000000004</v>
      </c>
      <c r="J8" s="99">
        <f t="shared" si="1"/>
        <v>2879.5500000000006</v>
      </c>
      <c r="K8" s="116">
        <f>ROUNDUP([1]цены!G123,-1)</f>
        <v>2370</v>
      </c>
      <c r="L8" s="85">
        <v>1.91</v>
      </c>
      <c r="M8" s="100" t="e">
        <f>(#REF!/#REF!-1)*100</f>
        <v>#REF!</v>
      </c>
      <c r="N8" s="163" t="s">
        <v>393</v>
      </c>
      <c r="O8" s="138">
        <v>1500</v>
      </c>
      <c r="P8" s="138"/>
      <c r="Q8" s="162">
        <v>1500</v>
      </c>
      <c r="R8" s="85"/>
      <c r="U8" s="95"/>
      <c r="V8" s="95"/>
      <c r="W8" s="95"/>
      <c r="X8" s="95"/>
    </row>
    <row r="9" spans="1:24">
      <c r="A9" s="84" t="s">
        <v>1</v>
      </c>
      <c r="B9" s="84"/>
      <c r="C9" s="81">
        <f t="shared" si="3"/>
        <v>2505.6000000000004</v>
      </c>
      <c r="D9" s="81">
        <f t="shared" si="4"/>
        <v>2818.8000000000006</v>
      </c>
      <c r="E9" s="116">
        <f>ROUNDUP([1]цены!G10,-1)</f>
        <v>2320</v>
      </c>
      <c r="F9" s="82">
        <v>1.08</v>
      </c>
      <c r="G9" s="98" t="e">
        <f>(E10/#REF!-1)*100</f>
        <v>#REF!</v>
      </c>
      <c r="H9" s="84" t="s">
        <v>228</v>
      </c>
      <c r="I9" s="81">
        <f t="shared" si="0"/>
        <v>2754</v>
      </c>
      <c r="J9" s="99"/>
      <c r="K9" s="116">
        <f>ROUNDUP([1]цены!G124,-1)</f>
        <v>2550</v>
      </c>
      <c r="L9" s="85">
        <v>2.1</v>
      </c>
      <c r="M9" s="100" t="e">
        <f>(#REF!/#REF!-1)*100</f>
        <v>#REF!</v>
      </c>
      <c r="N9" s="86" t="s">
        <v>281</v>
      </c>
      <c r="O9" s="81">
        <f t="shared" si="2"/>
        <v>3358.8</v>
      </c>
      <c r="P9" s="81">
        <f>O9/1.2*1.35</f>
        <v>3778.650000000001</v>
      </c>
      <c r="Q9" s="116">
        <f>ROUNDUP([1]цены!G245,-1)</f>
        <v>3110</v>
      </c>
      <c r="R9" s="85">
        <v>29.4</v>
      </c>
      <c r="U9" s="187"/>
      <c r="V9" s="187"/>
      <c r="W9" s="187"/>
      <c r="X9" s="187"/>
    </row>
    <row r="10" spans="1:24">
      <c r="A10" s="84" t="s">
        <v>2</v>
      </c>
      <c r="B10" s="84"/>
      <c r="C10" s="81">
        <f t="shared" si="3"/>
        <v>2916</v>
      </c>
      <c r="D10" s="81">
        <f t="shared" si="4"/>
        <v>3280.5</v>
      </c>
      <c r="E10" s="116">
        <f>ROUNDUP([1]цены!G11,-1)</f>
        <v>2700</v>
      </c>
      <c r="F10" s="82">
        <v>1.07</v>
      </c>
      <c r="G10" s="98" t="e">
        <f>(E11/#REF!-1)*100</f>
        <v>#REF!</v>
      </c>
      <c r="H10" s="84" t="s">
        <v>394</v>
      </c>
      <c r="I10" s="81">
        <f t="shared" si="0"/>
        <v>2570.4</v>
      </c>
      <c r="J10" s="99"/>
      <c r="K10" s="116">
        <f>ROUNDUP([1]цены!G125,-1)</f>
        <v>2380</v>
      </c>
      <c r="L10" s="85">
        <v>1.85</v>
      </c>
      <c r="M10" s="100" t="e">
        <f>(K12/#REF!-1)*100</f>
        <v>#REF!</v>
      </c>
      <c r="N10" s="86" t="s">
        <v>145</v>
      </c>
      <c r="O10" s="81">
        <f t="shared" si="2"/>
        <v>3380.4</v>
      </c>
      <c r="P10" s="81"/>
      <c r="Q10" s="116">
        <f>ROUNDUP([1]цены!G246,-1)</f>
        <v>3130</v>
      </c>
      <c r="R10" s="85">
        <v>33</v>
      </c>
      <c r="U10" s="186"/>
      <c r="V10" s="186"/>
      <c r="W10" s="186"/>
      <c r="X10" s="186"/>
    </row>
    <row r="11" spans="1:24">
      <c r="A11" s="84" t="s">
        <v>3</v>
      </c>
      <c r="B11" s="84"/>
      <c r="C11" s="81">
        <f t="shared" si="3"/>
        <v>2505.6000000000004</v>
      </c>
      <c r="D11" s="81">
        <f t="shared" si="4"/>
        <v>2818.8000000000006</v>
      </c>
      <c r="E11" s="116">
        <f>ROUNDUP([1]цены!G12,-1)</f>
        <v>2320</v>
      </c>
      <c r="F11" s="82">
        <v>1.39</v>
      </c>
      <c r="G11" s="98" t="e">
        <f>(E13/#REF!-1)*100</f>
        <v>#REF!</v>
      </c>
      <c r="H11" s="84" t="s">
        <v>170</v>
      </c>
      <c r="I11" s="81">
        <f>K11*1.08</f>
        <v>2527.2000000000003</v>
      </c>
      <c r="J11" s="99">
        <f>I11/1.2*1.35</f>
        <v>2843.1000000000008</v>
      </c>
      <c r="K11" s="116">
        <f>ROUNDUP([1]цены!G126,-1)</f>
        <v>2340</v>
      </c>
      <c r="L11" s="85">
        <v>2.42</v>
      </c>
      <c r="M11" s="100" t="e">
        <f>(#REF!/#REF!-1)*100</f>
        <v>#REF!</v>
      </c>
      <c r="N11" s="86" t="s">
        <v>132</v>
      </c>
      <c r="O11" s="81">
        <f t="shared" si="2"/>
        <v>3380.4</v>
      </c>
      <c r="P11" s="81">
        <f>O11/1.2*1.35</f>
        <v>3802.9500000000003</v>
      </c>
      <c r="Q11" s="116">
        <f>ROUNDUP([1]цены!G247,-1)</f>
        <v>3130</v>
      </c>
      <c r="R11" s="85">
        <v>49</v>
      </c>
    </row>
    <row r="12" spans="1:24">
      <c r="A12" s="84" t="s">
        <v>347</v>
      </c>
      <c r="B12" s="84"/>
      <c r="C12" s="81">
        <f>E12*1.08</f>
        <v>3888.0000000000005</v>
      </c>
      <c r="D12" s="81">
        <f t="shared" si="4"/>
        <v>4374.0000000000009</v>
      </c>
      <c r="E12" s="116">
        <f>ROUNDUP([1]цены!G13,-1)</f>
        <v>3600</v>
      </c>
      <c r="F12" s="82">
        <v>0.78100000000000003</v>
      </c>
      <c r="G12" s="98" t="e">
        <f>(E14/#REF!-1)*100</f>
        <v>#REF!</v>
      </c>
      <c r="H12" s="84" t="s">
        <v>229</v>
      </c>
      <c r="I12" s="81">
        <f t="shared" si="0"/>
        <v>2570.4</v>
      </c>
      <c r="J12" s="99">
        <f t="shared" si="1"/>
        <v>2891.7000000000003</v>
      </c>
      <c r="K12" s="116">
        <f>ROUNDUP([1]цены!G127,-1)</f>
        <v>2380</v>
      </c>
      <c r="L12" s="85">
        <v>2.73</v>
      </c>
      <c r="M12" s="100" t="e">
        <f>(K15/#REF!-1)*100</f>
        <v>#REF!</v>
      </c>
      <c r="N12" s="86" t="s">
        <v>288</v>
      </c>
      <c r="O12" s="81">
        <f t="shared" si="2"/>
        <v>3412.8</v>
      </c>
      <c r="P12" s="81">
        <f>O12/1.2*1.35</f>
        <v>3839.400000000001</v>
      </c>
      <c r="Q12" s="116">
        <f>ROUNDUP([1]цены!G248,-1)</f>
        <v>3160</v>
      </c>
      <c r="R12" s="85">
        <v>73.599999999999994</v>
      </c>
    </row>
    <row r="13" spans="1:24">
      <c r="A13" s="84" t="s">
        <v>4</v>
      </c>
      <c r="B13" s="84"/>
      <c r="C13" s="81">
        <f>E13*1.08</f>
        <v>2916</v>
      </c>
      <c r="D13" s="81">
        <f t="shared" si="4"/>
        <v>3280.5</v>
      </c>
      <c r="E13" s="116">
        <f>ROUNDUP([1]цены!G14,-1)</f>
        <v>2700</v>
      </c>
      <c r="F13" s="82">
        <v>1.08</v>
      </c>
      <c r="G13" s="98" t="e">
        <f>(E15/#REF!-1)*100</f>
        <v>#REF!</v>
      </c>
      <c r="H13" s="84" t="s">
        <v>161</v>
      </c>
      <c r="I13" s="81">
        <f>K13*1.08</f>
        <v>3056.4</v>
      </c>
      <c r="J13" s="99">
        <f>I13/1.2*1.35</f>
        <v>3438.4500000000003</v>
      </c>
      <c r="K13" s="116">
        <f>ROUNDUP([1]цены!G128,-1)</f>
        <v>2830</v>
      </c>
      <c r="L13" s="85">
        <v>3.37</v>
      </c>
      <c r="M13" s="100" t="e">
        <f>(K16/#REF!-1)*100</f>
        <v>#REF!</v>
      </c>
      <c r="N13" s="145" t="s">
        <v>323</v>
      </c>
      <c r="O13" s="191" t="s">
        <v>320</v>
      </c>
      <c r="P13" s="191"/>
      <c r="Q13" s="191"/>
      <c r="R13" s="192"/>
    </row>
    <row r="14" spans="1:24">
      <c r="A14" s="84" t="s">
        <v>5</v>
      </c>
      <c r="B14" s="84"/>
      <c r="C14" s="81">
        <f>E14*1.08</f>
        <v>2916</v>
      </c>
      <c r="D14" s="81">
        <f t="shared" si="4"/>
        <v>3280.5</v>
      </c>
      <c r="E14" s="116">
        <f>ROUNDUP([1]цены!G15,-1)</f>
        <v>2700</v>
      </c>
      <c r="F14" s="82">
        <v>1.31</v>
      </c>
      <c r="G14" s="98" t="e">
        <f>(E16/#REF!-1)*100</f>
        <v>#REF!</v>
      </c>
      <c r="H14" s="84" t="s">
        <v>230</v>
      </c>
      <c r="I14" s="81">
        <f>K14*1.08</f>
        <v>2408.4</v>
      </c>
      <c r="J14" s="99">
        <f>I14/1.2*1.35</f>
        <v>2709.4500000000003</v>
      </c>
      <c r="K14" s="116">
        <f>ROUNDUP([1]цены!G129,-1)</f>
        <v>2230</v>
      </c>
      <c r="L14" s="85">
        <v>3.05</v>
      </c>
      <c r="M14" s="100" t="e">
        <f>(#REF!/#REF!-1)*100</f>
        <v>#REF!</v>
      </c>
      <c r="N14" s="86" t="s">
        <v>68</v>
      </c>
      <c r="O14" s="81">
        <f>Q14*1.08</f>
        <v>2797.2000000000003</v>
      </c>
      <c r="P14" s="81">
        <f>O14/1.2*1.35</f>
        <v>3146.8500000000008</v>
      </c>
      <c r="Q14" s="116">
        <f>ROUNDUP([1]цены!G250,-1)</f>
        <v>2590</v>
      </c>
      <c r="R14" s="85">
        <v>36.799999999999997</v>
      </c>
    </row>
    <row r="15" spans="1:24">
      <c r="A15" s="84" t="s">
        <v>154</v>
      </c>
      <c r="B15" s="84"/>
      <c r="C15" s="81">
        <f t="shared" si="3"/>
        <v>2376</v>
      </c>
      <c r="D15" s="81">
        <f t="shared" si="4"/>
        <v>2673</v>
      </c>
      <c r="E15" s="116">
        <f>ROUNDUP([1]цены!G16,-1)</f>
        <v>2200</v>
      </c>
      <c r="F15" s="82">
        <v>1.7</v>
      </c>
      <c r="G15" s="98" t="e">
        <f>(E17/#REF!-1)*100</f>
        <v>#REF!</v>
      </c>
      <c r="H15" s="84" t="s">
        <v>196</v>
      </c>
      <c r="I15" s="81">
        <f t="shared" si="0"/>
        <v>2656.8</v>
      </c>
      <c r="J15" s="99">
        <f t="shared" si="1"/>
        <v>2988.900000000001</v>
      </c>
      <c r="K15" s="116">
        <f>ROUNDUP([1]цены!G130,-1)</f>
        <v>2460</v>
      </c>
      <c r="L15" s="85">
        <v>3.77</v>
      </c>
      <c r="M15" s="100" t="e">
        <f>(K17/#REF!-1)*100</f>
        <v>#REF!</v>
      </c>
      <c r="N15" s="86" t="s">
        <v>66</v>
      </c>
      <c r="O15" s="81">
        <f t="shared" ref="O15:O33" si="5">Q15*1.08</f>
        <v>2516.4</v>
      </c>
      <c r="P15" s="81">
        <f>O15/1.2*1.35</f>
        <v>2830.9500000000003</v>
      </c>
      <c r="Q15" s="116">
        <f>ROUNDUP([1]цены!G251,-1)</f>
        <v>2330</v>
      </c>
      <c r="R15" s="85">
        <v>49.1</v>
      </c>
      <c r="X15" s="103"/>
    </row>
    <row r="16" spans="1:24">
      <c r="A16" s="84" t="s">
        <v>6</v>
      </c>
      <c r="B16" s="84"/>
      <c r="C16" s="81">
        <f t="shared" si="3"/>
        <v>2732.4</v>
      </c>
      <c r="D16" s="81">
        <f t="shared" si="4"/>
        <v>3073.9500000000003</v>
      </c>
      <c r="E16" s="116">
        <f>ROUNDUP([1]цены!G17,-1)</f>
        <v>2530</v>
      </c>
      <c r="F16" s="82">
        <v>2.42</v>
      </c>
      <c r="G16" s="98" t="e">
        <f>(E18/#REF!-1)*100</f>
        <v>#REF!</v>
      </c>
      <c r="H16" s="84" t="s">
        <v>234</v>
      </c>
      <c r="I16" s="81">
        <f t="shared" si="0"/>
        <v>3531.6000000000004</v>
      </c>
      <c r="J16" s="99">
        <f t="shared" si="1"/>
        <v>3973.0500000000011</v>
      </c>
      <c r="K16" s="116">
        <f>ROUNDUP([1]цены!G131,-1)</f>
        <v>3270</v>
      </c>
      <c r="L16" s="85">
        <v>3.91</v>
      </c>
      <c r="M16" s="100" t="e">
        <f>(K18/#REF!-1)*100</f>
        <v>#REF!</v>
      </c>
      <c r="N16" s="86" t="s">
        <v>67</v>
      </c>
      <c r="O16" s="81">
        <f t="shared" si="5"/>
        <v>2505.6000000000004</v>
      </c>
      <c r="P16" s="81">
        <f>O16/1.2*1.35</f>
        <v>2818.8000000000006</v>
      </c>
      <c r="Q16" s="116">
        <f>ROUNDUP([1]цены!G252,-1)</f>
        <v>2320</v>
      </c>
      <c r="R16" s="85">
        <v>73.599999999999994</v>
      </c>
    </row>
    <row r="17" spans="1:22">
      <c r="A17" s="102" t="s">
        <v>7</v>
      </c>
      <c r="B17" s="102"/>
      <c r="C17" s="81">
        <f t="shared" si="3"/>
        <v>2916</v>
      </c>
      <c r="D17" s="81">
        <f t="shared" si="4"/>
        <v>3280.5</v>
      </c>
      <c r="E17" s="116">
        <f>ROUNDUP([1]цены!G18,-1)</f>
        <v>2700</v>
      </c>
      <c r="F17" s="82">
        <v>1.31</v>
      </c>
      <c r="G17" s="98" t="e">
        <f>(E20/#REF!-1)*100</f>
        <v>#REF!</v>
      </c>
      <c r="H17" s="84" t="s">
        <v>235</v>
      </c>
      <c r="I17" s="81">
        <f t="shared" si="0"/>
        <v>2408.4</v>
      </c>
      <c r="J17" s="99">
        <f t="shared" si="1"/>
        <v>2709.4500000000003</v>
      </c>
      <c r="K17" s="116">
        <f>ROUNDUP([1]цены!G132,-1)</f>
        <v>2230</v>
      </c>
      <c r="L17" s="85">
        <v>4.8099999999999996</v>
      </c>
      <c r="M17" s="100" t="e">
        <f>(K20/#REF!-1)*100</f>
        <v>#REF!</v>
      </c>
      <c r="N17" s="86" t="s">
        <v>261</v>
      </c>
      <c r="O17" s="81">
        <f t="shared" si="5"/>
        <v>2494.8000000000002</v>
      </c>
      <c r="P17" s="81"/>
      <c r="Q17" s="116">
        <f>ROUNDUP([1]цены!G253,-1)</f>
        <v>2310</v>
      </c>
      <c r="R17" s="85">
        <v>211.95</v>
      </c>
    </row>
    <row r="18" spans="1:22">
      <c r="A18" s="84" t="s">
        <v>395</v>
      </c>
      <c r="B18" s="84"/>
      <c r="C18" s="81">
        <f t="shared" si="3"/>
        <v>2538</v>
      </c>
      <c r="D18" s="81">
        <f t="shared" si="4"/>
        <v>2855.25</v>
      </c>
      <c r="E18" s="141">
        <f>ROUNDUP([1]цены!G19,-1)</f>
        <v>2350</v>
      </c>
      <c r="F18" s="82">
        <v>1.7</v>
      </c>
      <c r="G18" s="98" t="e">
        <f>(E21/#REF!-1)*100</f>
        <v>#REF!</v>
      </c>
      <c r="H18" s="84" t="s">
        <v>236</v>
      </c>
      <c r="I18" s="81">
        <f t="shared" si="0"/>
        <v>2538</v>
      </c>
      <c r="J18" s="99"/>
      <c r="K18" s="116">
        <f>ROUNDUP([1]цены!G133,-1)</f>
        <v>2350</v>
      </c>
      <c r="L18" s="85">
        <v>5.72</v>
      </c>
      <c r="M18" s="100" t="e">
        <f>(K25/#REF!-1)*100</f>
        <v>#REF!</v>
      </c>
      <c r="N18" s="86" t="s">
        <v>176</v>
      </c>
      <c r="O18" s="81">
        <f t="shared" si="5"/>
        <v>2462.4</v>
      </c>
      <c r="P18" s="81">
        <f>O18/1.2*1.35</f>
        <v>2770.2000000000003</v>
      </c>
      <c r="Q18" s="116">
        <f>ROUNDUP([1]цены!G254,-1)</f>
        <v>2280</v>
      </c>
      <c r="R18" s="85">
        <v>282.60000000000002</v>
      </c>
    </row>
    <row r="19" spans="1:22">
      <c r="A19" s="84" t="s">
        <v>286</v>
      </c>
      <c r="B19" s="84"/>
      <c r="C19" s="81">
        <f t="shared" si="3"/>
        <v>2419.2000000000003</v>
      </c>
      <c r="D19" s="81"/>
      <c r="E19" s="116">
        <f>ROUNDUP([1]цены!G20,-1)</f>
        <v>2240</v>
      </c>
      <c r="F19" s="82">
        <v>2.42</v>
      </c>
      <c r="G19" s="98" t="e">
        <f>(E22/#REF!-1)*100</f>
        <v>#REF!</v>
      </c>
      <c r="H19" s="84" t="s">
        <v>246</v>
      </c>
      <c r="I19" s="81">
        <f>K19*1.08</f>
        <v>2829.6000000000004</v>
      </c>
      <c r="J19" s="99">
        <f>I19/1.2*1.35</f>
        <v>3183.3000000000006</v>
      </c>
      <c r="K19" s="116">
        <f>ROUNDUP([1]цены!G134,-1)</f>
        <v>2620</v>
      </c>
      <c r="L19" s="85">
        <v>6.39</v>
      </c>
      <c r="M19" s="100" t="e">
        <f>(#REF!/#REF!-1)*100</f>
        <v>#REF!</v>
      </c>
      <c r="N19" s="86" t="s">
        <v>120</v>
      </c>
      <c r="O19" s="81">
        <f t="shared" si="5"/>
        <v>2624.4</v>
      </c>
      <c r="P19" s="81">
        <f>O19/1.2*1.35</f>
        <v>2952.4500000000003</v>
      </c>
      <c r="Q19" s="116">
        <f>ROUNDUP([1]цены!G255,-1)</f>
        <v>2430</v>
      </c>
      <c r="R19" s="85">
        <v>282.60000000000002</v>
      </c>
    </row>
    <row r="20" spans="1:22">
      <c r="A20" s="84" t="s">
        <v>8</v>
      </c>
      <c r="B20" s="84"/>
      <c r="C20" s="81">
        <f t="shared" si="3"/>
        <v>2505.6000000000004</v>
      </c>
      <c r="D20" s="81">
        <f t="shared" si="4"/>
        <v>2818.8000000000006</v>
      </c>
      <c r="E20" s="116">
        <f>ROUNDUP([1]цены!G21,-1)</f>
        <v>2320</v>
      </c>
      <c r="F20" s="82">
        <v>1.86</v>
      </c>
      <c r="G20" s="98" t="e">
        <f>(E23/#REF!-1)*100</f>
        <v>#REF!</v>
      </c>
      <c r="H20" s="84" t="s">
        <v>237</v>
      </c>
      <c r="I20" s="81">
        <f t="shared" si="0"/>
        <v>3628.8</v>
      </c>
      <c r="J20" s="99">
        <f t="shared" si="1"/>
        <v>4082.400000000001</v>
      </c>
      <c r="K20" s="116">
        <f>ROUNDUP([1]цены!G135,-1)</f>
        <v>3360</v>
      </c>
      <c r="L20" s="85">
        <v>4.79</v>
      </c>
      <c r="M20" s="100" t="e">
        <f>(K21/#REF!-1)*100</f>
        <v>#REF!</v>
      </c>
      <c r="N20" s="86" t="s">
        <v>114</v>
      </c>
      <c r="O20" s="81">
        <f t="shared" si="5"/>
        <v>2462.4</v>
      </c>
      <c r="P20" s="81">
        <f>O20/1.2*1.35</f>
        <v>2770.2000000000003</v>
      </c>
      <c r="Q20" s="116">
        <f>ROUNDUP([1]цены!G256,-1)</f>
        <v>2280</v>
      </c>
      <c r="R20" s="85">
        <v>353.25</v>
      </c>
    </row>
    <row r="21" spans="1:22">
      <c r="A21" s="84" t="s">
        <v>155</v>
      </c>
      <c r="B21" s="84"/>
      <c r="C21" s="81">
        <f t="shared" si="3"/>
        <v>2916</v>
      </c>
      <c r="D21" s="81">
        <f t="shared" si="4"/>
        <v>3280.5</v>
      </c>
      <c r="E21" s="116">
        <f>ROUNDUP([1]цены!G22,-1)</f>
        <v>2700</v>
      </c>
      <c r="F21" s="82">
        <v>1.78</v>
      </c>
      <c r="G21" s="98"/>
      <c r="H21" s="84" t="s">
        <v>238</v>
      </c>
      <c r="I21" s="81">
        <f t="shared" si="0"/>
        <v>2559.6000000000004</v>
      </c>
      <c r="J21" s="99">
        <f t="shared" si="1"/>
        <v>2879.5500000000006</v>
      </c>
      <c r="K21" s="116">
        <f>ROUNDUP([1]цены!G136,-1)</f>
        <v>2370</v>
      </c>
      <c r="L21" s="85">
        <v>5.8</v>
      </c>
      <c r="M21" s="100" t="e">
        <f>(K23/#REF!-1)*100</f>
        <v>#REF!</v>
      </c>
      <c r="N21" s="86" t="s">
        <v>121</v>
      </c>
      <c r="O21" s="81">
        <f t="shared" si="5"/>
        <v>2624.4</v>
      </c>
      <c r="P21" s="81">
        <f>O21/1.2*1.35</f>
        <v>2952.4500000000003</v>
      </c>
      <c r="Q21" s="116">
        <f>ROUNDUP([1]цены!G257,-1)</f>
        <v>2430</v>
      </c>
      <c r="R21" s="85">
        <v>353.25</v>
      </c>
    </row>
    <row r="22" spans="1:22">
      <c r="A22" s="84" t="s">
        <v>396</v>
      </c>
      <c r="B22" s="84"/>
      <c r="C22" s="81">
        <f t="shared" si="3"/>
        <v>2505.6000000000004</v>
      </c>
      <c r="D22" s="81">
        <f t="shared" si="4"/>
        <v>2818.8000000000006</v>
      </c>
      <c r="E22" s="116">
        <f>ROUNDUP([1]цены!G23,-1)</f>
        <v>2320</v>
      </c>
      <c r="F22" s="82">
        <v>2.33</v>
      </c>
      <c r="G22" s="98" t="e">
        <f>(#REF!/#REF!-1)*100</f>
        <v>#REF!</v>
      </c>
      <c r="H22" s="84" t="s">
        <v>239</v>
      </c>
      <c r="I22" s="81">
        <f>K22*1.08</f>
        <v>2732.4</v>
      </c>
      <c r="J22" s="99">
        <f>I22/1.2*1.35</f>
        <v>3073.9500000000003</v>
      </c>
      <c r="K22" s="116">
        <f>ROUNDUP([1]цены!G137,-1)</f>
        <v>2530</v>
      </c>
      <c r="L22" s="85">
        <v>6.89</v>
      </c>
      <c r="M22" s="100" t="e">
        <f>(K24/#REF!-1)*100</f>
        <v>#REF!</v>
      </c>
      <c r="N22" s="86" t="s">
        <v>180</v>
      </c>
      <c r="O22" s="81">
        <f t="shared" si="5"/>
        <v>2462.4</v>
      </c>
      <c r="P22" s="81">
        <f t="shared" ref="P22:P33" si="6">O22/1.2*1.35</f>
        <v>2770.2000000000003</v>
      </c>
      <c r="Q22" s="116">
        <f>ROUNDUP([1]цены!G258,-1)</f>
        <v>2280</v>
      </c>
      <c r="R22" s="85">
        <v>423.9</v>
      </c>
      <c r="V22" s="104"/>
    </row>
    <row r="23" spans="1:22">
      <c r="A23" s="84" t="s">
        <v>9</v>
      </c>
      <c r="B23" s="84"/>
      <c r="C23" s="81">
        <f t="shared" si="3"/>
        <v>2419.2000000000003</v>
      </c>
      <c r="D23" s="81">
        <f t="shared" si="4"/>
        <v>2721.6000000000004</v>
      </c>
      <c r="E23" s="116">
        <f>ROUNDUP([1]цены!G24,-1)</f>
        <v>2240</v>
      </c>
      <c r="F23" s="82">
        <v>3.36</v>
      </c>
      <c r="G23" s="98" t="e">
        <f>(E24/#REF!-1)*100</f>
        <v>#REF!</v>
      </c>
      <c r="H23" s="84" t="s">
        <v>240</v>
      </c>
      <c r="I23" s="81">
        <f t="shared" si="0"/>
        <v>2818.8</v>
      </c>
      <c r="J23" s="99">
        <f t="shared" si="1"/>
        <v>3171.150000000001</v>
      </c>
      <c r="K23" s="116">
        <f>ROUNDUP([1]цены!G138,-1)</f>
        <v>2610</v>
      </c>
      <c r="L23" s="85">
        <v>9.02</v>
      </c>
      <c r="M23" s="100" t="e">
        <f>(K26/#REF!-1)*100</f>
        <v>#REF!</v>
      </c>
      <c r="N23" s="86" t="s">
        <v>181</v>
      </c>
      <c r="O23" s="81">
        <f t="shared" si="5"/>
        <v>2462.4</v>
      </c>
      <c r="P23" s="81">
        <f t="shared" si="6"/>
        <v>2770.2000000000003</v>
      </c>
      <c r="Q23" s="116">
        <f>ROUNDUP([1]цены!G259,-1)</f>
        <v>2280</v>
      </c>
      <c r="R23" s="85">
        <v>565.20000000000005</v>
      </c>
      <c r="V23" s="104"/>
    </row>
    <row r="24" spans="1:22">
      <c r="A24" s="84" t="s">
        <v>147</v>
      </c>
      <c r="B24" s="84"/>
      <c r="C24" s="81">
        <f t="shared" si="3"/>
        <v>2419.2000000000003</v>
      </c>
      <c r="D24" s="81">
        <f>C24/1.2*1.35</f>
        <v>2721.6000000000004</v>
      </c>
      <c r="E24" s="116">
        <f>ROUNDUP([1]цены!G25,-1)</f>
        <v>2240</v>
      </c>
      <c r="F24" s="82">
        <v>4.3</v>
      </c>
      <c r="G24" s="98" t="e">
        <f>(E25/#REF!-1)*100</f>
        <v>#REF!</v>
      </c>
      <c r="H24" s="84" t="s">
        <v>241</v>
      </c>
      <c r="I24" s="81">
        <f t="shared" si="0"/>
        <v>2916</v>
      </c>
      <c r="J24" s="99">
        <f t="shared" si="1"/>
        <v>3280.5</v>
      </c>
      <c r="K24" s="116">
        <f>ROUNDUP([1]цены!G139,-1)</f>
        <v>2700</v>
      </c>
      <c r="L24" s="85">
        <v>7.36</v>
      </c>
      <c r="M24" s="100" t="e">
        <f>(K27/#REF!-1)*100</f>
        <v>#REF!</v>
      </c>
      <c r="N24" s="86" t="s">
        <v>144</v>
      </c>
      <c r="O24" s="81">
        <f>Q24*1.08</f>
        <v>2646</v>
      </c>
      <c r="P24" s="81">
        <f>O24/1.2*1.35</f>
        <v>2976.75</v>
      </c>
      <c r="Q24" s="116">
        <f>ROUNDUP([1]цены!G260,-1)</f>
        <v>2450</v>
      </c>
      <c r="R24" s="85">
        <v>565.20000000000005</v>
      </c>
      <c r="V24" s="104"/>
    </row>
    <row r="25" spans="1:22">
      <c r="A25" s="84" t="s">
        <v>88</v>
      </c>
      <c r="B25" s="84"/>
      <c r="C25" s="81">
        <f t="shared" si="3"/>
        <v>2916</v>
      </c>
      <c r="D25" s="81">
        <f t="shared" ref="D25:D55" si="7">C25/1.2*1.35</f>
        <v>3280.5</v>
      </c>
      <c r="E25" s="116">
        <f>ROUNDUP([1]цены!G26,-1)</f>
        <v>2700</v>
      </c>
      <c r="F25" s="82">
        <v>1.67</v>
      </c>
      <c r="G25" s="98" t="e">
        <f>(E26/#REF!-1)*100</f>
        <v>#REF!</v>
      </c>
      <c r="H25" s="84" t="s">
        <v>169</v>
      </c>
      <c r="I25" s="81">
        <f>K25*1.08</f>
        <v>2743.2000000000003</v>
      </c>
      <c r="J25" s="99"/>
      <c r="K25" s="116">
        <f>ROUNDUP([1]цены!G140,-1)</f>
        <v>2540</v>
      </c>
      <c r="L25" s="85">
        <v>8.33</v>
      </c>
      <c r="M25" s="100" t="e">
        <f>(K28/#REF!-1)*100</f>
        <v>#REF!</v>
      </c>
      <c r="N25" s="86" t="s">
        <v>182</v>
      </c>
      <c r="O25" s="81">
        <f t="shared" si="5"/>
        <v>2462.4</v>
      </c>
      <c r="P25" s="81">
        <f t="shared" si="6"/>
        <v>2770.2000000000003</v>
      </c>
      <c r="Q25" s="116">
        <f>ROUNDUP([1]цены!G261,-1)</f>
        <v>2280</v>
      </c>
      <c r="R25" s="85">
        <v>706.5</v>
      </c>
      <c r="V25" s="104"/>
    </row>
    <row r="26" spans="1:22">
      <c r="A26" s="84" t="s">
        <v>10</v>
      </c>
      <c r="B26" s="84"/>
      <c r="C26" s="81">
        <f t="shared" si="3"/>
        <v>2581.2000000000003</v>
      </c>
      <c r="D26" s="81">
        <f t="shared" si="7"/>
        <v>2903.8500000000008</v>
      </c>
      <c r="E26" s="116">
        <f>ROUNDUP([1]цены!G27,-1)</f>
        <v>2390</v>
      </c>
      <c r="F26" s="82">
        <v>2.17</v>
      </c>
      <c r="G26" s="98" t="e">
        <f>(#REF!/#REF!-1)*100</f>
        <v>#REF!</v>
      </c>
      <c r="H26" s="84" t="s">
        <v>242</v>
      </c>
      <c r="I26" s="81">
        <f t="shared" si="0"/>
        <v>2775.6000000000004</v>
      </c>
      <c r="J26" s="99">
        <f t="shared" si="1"/>
        <v>3122.5500000000006</v>
      </c>
      <c r="K26" s="116">
        <f>ROUNDUP([1]цены!G141,-1)</f>
        <v>2570</v>
      </c>
      <c r="L26" s="85">
        <v>9.64</v>
      </c>
      <c r="M26" s="100" t="e">
        <f>(K22/#REF!-1)*100</f>
        <v>#REF!</v>
      </c>
      <c r="N26" s="86" t="s">
        <v>183</v>
      </c>
      <c r="O26" s="81">
        <f t="shared" si="5"/>
        <v>2462.4</v>
      </c>
      <c r="P26" s="81">
        <f t="shared" si="6"/>
        <v>2770.2000000000003</v>
      </c>
      <c r="Q26" s="116">
        <f>ROUNDUP([1]цены!G262,-1)</f>
        <v>2280</v>
      </c>
      <c r="R26" s="85">
        <v>847.8</v>
      </c>
      <c r="V26" s="104"/>
    </row>
    <row r="27" spans="1:22">
      <c r="A27" s="84" t="s">
        <v>89</v>
      </c>
      <c r="B27" s="84"/>
      <c r="C27" s="81">
        <f t="shared" si="3"/>
        <v>2332.8000000000002</v>
      </c>
      <c r="D27" s="81">
        <f t="shared" si="7"/>
        <v>2624.4000000000005</v>
      </c>
      <c r="E27" s="116">
        <f>ROUNDUP([1]цены!G28,-1)</f>
        <v>2160</v>
      </c>
      <c r="F27" s="82">
        <v>2.3199999999999998</v>
      </c>
      <c r="G27" s="98" t="e">
        <f>(E27/#REF!-1)*100</f>
        <v>#REF!</v>
      </c>
      <c r="H27" s="84" t="s">
        <v>243</v>
      </c>
      <c r="I27" s="81">
        <f t="shared" si="0"/>
        <v>3585.6000000000004</v>
      </c>
      <c r="J27" s="99">
        <f t="shared" si="1"/>
        <v>4033.8000000000011</v>
      </c>
      <c r="K27" s="116">
        <f>ROUNDUP([1]цены!G142,-1)</f>
        <v>3320</v>
      </c>
      <c r="L27" s="85">
        <v>7.53</v>
      </c>
      <c r="M27" s="100" t="e">
        <f>(K29/#REF!-1)*100</f>
        <v>#REF!</v>
      </c>
      <c r="N27" s="86" t="s">
        <v>318</v>
      </c>
      <c r="O27" s="81">
        <f t="shared" si="5"/>
        <v>2624.4</v>
      </c>
      <c r="P27" s="81">
        <f t="shared" si="6"/>
        <v>2952.4500000000003</v>
      </c>
      <c r="Q27" s="116">
        <f>ROUNDUP([1]цены!G263,-1)</f>
        <v>2430</v>
      </c>
      <c r="R27" s="85">
        <v>847.8</v>
      </c>
      <c r="V27" s="104"/>
    </row>
    <row r="28" spans="1:22">
      <c r="A28" s="137" t="s">
        <v>375</v>
      </c>
      <c r="B28" s="137"/>
      <c r="C28" s="81">
        <f t="shared" si="3"/>
        <v>2181.6000000000004</v>
      </c>
      <c r="D28" s="138"/>
      <c r="E28" s="116">
        <f>ROUNDUP([1]цены!G29,-1)</f>
        <v>2020</v>
      </c>
      <c r="F28" s="139">
        <v>3.3</v>
      </c>
      <c r="G28" s="98" t="e">
        <f>(E29/#REF!-1)*100</f>
        <v>#REF!</v>
      </c>
      <c r="H28" s="84" t="s">
        <v>244</v>
      </c>
      <c r="I28" s="81">
        <f t="shared" si="0"/>
        <v>3985.2000000000003</v>
      </c>
      <c r="J28" s="99">
        <f t="shared" si="1"/>
        <v>4483.3500000000013</v>
      </c>
      <c r="K28" s="116">
        <f>ROUNDUP([1]цены!G143,-1)</f>
        <v>3690</v>
      </c>
      <c r="L28" s="85">
        <v>9.8699999999999992</v>
      </c>
      <c r="M28" s="100" t="e">
        <f>(K31/#REF!-1)*100</f>
        <v>#REF!</v>
      </c>
      <c r="N28" s="86" t="s">
        <v>260</v>
      </c>
      <c r="O28" s="81">
        <f>Q28*1.08</f>
        <v>2656.8</v>
      </c>
      <c r="P28" s="81">
        <f>O28/1.2*1.35</f>
        <v>2988.900000000001</v>
      </c>
      <c r="Q28" s="116">
        <f>ROUNDUP([1]цены!G264,-1)</f>
        <v>2460</v>
      </c>
      <c r="R28" s="85">
        <v>989.1</v>
      </c>
      <c r="V28" s="104"/>
    </row>
    <row r="29" spans="1:22">
      <c r="A29" s="84" t="s">
        <v>11</v>
      </c>
      <c r="B29" s="84"/>
      <c r="C29" s="81">
        <f t="shared" si="3"/>
        <v>2505.6000000000004</v>
      </c>
      <c r="D29" s="81">
        <f t="shared" si="7"/>
        <v>2818.8000000000006</v>
      </c>
      <c r="E29" s="116">
        <f>ROUNDUP([1]цены!G30,-1)</f>
        <v>2320</v>
      </c>
      <c r="F29" s="82">
        <v>2.96</v>
      </c>
      <c r="G29" s="98" t="e">
        <f>(E30/#REF!-1)*100</f>
        <v>#REF!</v>
      </c>
      <c r="H29" s="84" t="s">
        <v>209</v>
      </c>
      <c r="I29" s="81">
        <f t="shared" si="0"/>
        <v>2581.2000000000003</v>
      </c>
      <c r="J29" s="99">
        <f t="shared" si="1"/>
        <v>2903.8500000000008</v>
      </c>
      <c r="K29" s="116">
        <f>ROUNDUP([1]цены!G144,-1)</f>
        <v>2390</v>
      </c>
      <c r="L29" s="85">
        <v>10.8</v>
      </c>
      <c r="M29" s="100" t="e">
        <f>(#REF!/#REF!-1)*100</f>
        <v>#REF!</v>
      </c>
      <c r="N29" s="86" t="s">
        <v>184</v>
      </c>
      <c r="O29" s="81">
        <f t="shared" si="5"/>
        <v>2937.6000000000004</v>
      </c>
      <c r="P29" s="81">
        <f t="shared" si="6"/>
        <v>3304.8000000000006</v>
      </c>
      <c r="Q29" s="116">
        <f>ROUNDUP([1]цены!G265,-1)</f>
        <v>2720</v>
      </c>
      <c r="R29" s="85">
        <v>1130.4000000000001</v>
      </c>
      <c r="V29" s="104"/>
    </row>
    <row r="30" spans="1:22">
      <c r="A30" s="84" t="s">
        <v>12</v>
      </c>
      <c r="B30" s="84"/>
      <c r="C30" s="81">
        <f t="shared" si="3"/>
        <v>2419.2000000000003</v>
      </c>
      <c r="D30" s="81">
        <f t="shared" si="7"/>
        <v>2721.6000000000004</v>
      </c>
      <c r="E30" s="116">
        <f>ROUNDUP([1]цены!G31,-1)</f>
        <v>2240</v>
      </c>
      <c r="F30" s="82">
        <v>4.3099999999999996</v>
      </c>
      <c r="G30" s="98" t="e">
        <f>(#REF!/#REF!-1)*100</f>
        <v>#REF!</v>
      </c>
      <c r="H30" s="84" t="s">
        <v>210</v>
      </c>
      <c r="I30" s="81">
        <f>K30*1.08</f>
        <v>2732.4</v>
      </c>
      <c r="J30" s="99">
        <f>I30/1.2*1.35</f>
        <v>3073.9500000000003</v>
      </c>
      <c r="K30" s="116">
        <f>ROUNDUP([1]цены!G145,-1)</f>
        <v>2530</v>
      </c>
      <c r="L30" s="85">
        <v>12.25</v>
      </c>
      <c r="M30" s="100" t="e">
        <f>(K32/#REF!-1)*100</f>
        <v>#REF!</v>
      </c>
      <c r="N30" s="86" t="s">
        <v>185</v>
      </c>
      <c r="O30" s="81">
        <f t="shared" si="5"/>
        <v>2937.6000000000004</v>
      </c>
      <c r="P30" s="81">
        <f t="shared" si="6"/>
        <v>3304.8000000000006</v>
      </c>
      <c r="Q30" s="116">
        <f>ROUNDUP([1]цены!G266,-1)</f>
        <v>2720</v>
      </c>
      <c r="R30" s="85">
        <v>1413</v>
      </c>
      <c r="V30" s="104"/>
    </row>
    <row r="31" spans="1:22">
      <c r="A31" s="84" t="s">
        <v>276</v>
      </c>
      <c r="B31" s="84"/>
      <c r="C31" s="81">
        <f t="shared" si="3"/>
        <v>2419.2000000000003</v>
      </c>
      <c r="D31" s="81">
        <f t="shared" si="7"/>
        <v>2721.6000000000004</v>
      </c>
      <c r="E31" s="116">
        <f>ROUNDUP([1]цены!G32,-1)</f>
        <v>2240</v>
      </c>
      <c r="F31" s="82">
        <v>5.56</v>
      </c>
      <c r="G31" s="98" t="e">
        <f>(E31/#REF!-1)*100</f>
        <v>#REF!</v>
      </c>
      <c r="H31" s="84" t="s">
        <v>138</v>
      </c>
      <c r="I31" s="81">
        <f t="shared" si="0"/>
        <v>2721.6000000000004</v>
      </c>
      <c r="J31" s="99">
        <f t="shared" si="1"/>
        <v>3061.8000000000006</v>
      </c>
      <c r="K31" s="116">
        <f>ROUNDUP([1]цены!G146,-1)</f>
        <v>2520</v>
      </c>
      <c r="L31" s="105">
        <v>17.899999999999999</v>
      </c>
      <c r="M31" s="100" t="e">
        <f>(K33/#REF!-1)*100</f>
        <v>#REF!</v>
      </c>
      <c r="N31" s="86" t="s">
        <v>160</v>
      </c>
      <c r="O31" s="81">
        <f>Q31*1.08</f>
        <v>3283.2000000000003</v>
      </c>
      <c r="P31" s="81">
        <f>O31/1.2*1.35</f>
        <v>3693.6000000000008</v>
      </c>
      <c r="Q31" s="116">
        <f>ROUNDUP([1]цены!G267,-1)</f>
        <v>3040</v>
      </c>
      <c r="R31" s="85">
        <v>1413</v>
      </c>
      <c r="V31" s="104"/>
    </row>
    <row r="32" spans="1:22">
      <c r="A32" s="84" t="s">
        <v>13</v>
      </c>
      <c r="B32" s="84"/>
      <c r="C32" s="81">
        <f t="shared" si="3"/>
        <v>2505.6000000000004</v>
      </c>
      <c r="D32" s="81">
        <f t="shared" si="7"/>
        <v>2818.8000000000006</v>
      </c>
      <c r="E32" s="116">
        <f>ROUNDUP([1]цены!G33,-1)</f>
        <v>2320</v>
      </c>
      <c r="F32" s="82">
        <v>2.65</v>
      </c>
      <c r="G32" s="98" t="e">
        <f>(E32/#REF!-1)*100</f>
        <v>#REF!</v>
      </c>
      <c r="H32" s="84" t="s">
        <v>195</v>
      </c>
      <c r="I32" s="81">
        <f t="shared" si="0"/>
        <v>2624.4</v>
      </c>
      <c r="J32" s="99">
        <f t="shared" si="1"/>
        <v>2952.4500000000003</v>
      </c>
      <c r="K32" s="116">
        <f>ROUNDUP([1]цены!G147,-1)</f>
        <v>2430</v>
      </c>
      <c r="L32" s="105">
        <v>13.5</v>
      </c>
      <c r="M32" s="100" t="e">
        <f>(K34/#REF!-1)*100</f>
        <v>#REF!</v>
      </c>
      <c r="N32" s="86" t="s">
        <v>69</v>
      </c>
      <c r="O32" s="81">
        <f t="shared" si="5"/>
        <v>3056.4</v>
      </c>
      <c r="P32" s="81">
        <f t="shared" si="6"/>
        <v>3438.4500000000003</v>
      </c>
      <c r="Q32" s="116">
        <f>ROUNDUP([1]цены!G268,-1)</f>
        <v>2830</v>
      </c>
      <c r="R32" s="85">
        <v>1766.3</v>
      </c>
      <c r="V32" s="104"/>
    </row>
    <row r="33" spans="1:22">
      <c r="A33" s="84" t="s">
        <v>172</v>
      </c>
      <c r="B33" s="84"/>
      <c r="C33" s="81">
        <f t="shared" si="3"/>
        <v>2678.4</v>
      </c>
      <c r="D33" s="81">
        <f t="shared" si="7"/>
        <v>3013.2000000000003</v>
      </c>
      <c r="E33" s="116">
        <f>ROUNDUP([1]цены!G34,-1)</f>
        <v>2480</v>
      </c>
      <c r="F33" s="82">
        <v>3.83</v>
      </c>
      <c r="G33" s="98" t="e">
        <f>(E33/#REF!-1)*100</f>
        <v>#REF!</v>
      </c>
      <c r="H33" s="84" t="s">
        <v>344</v>
      </c>
      <c r="I33" s="81">
        <f t="shared" si="0"/>
        <v>5443.2000000000007</v>
      </c>
      <c r="J33" s="99"/>
      <c r="K33" s="116">
        <f>ROUNDUP([1]цены!G148,-1)</f>
        <v>5040</v>
      </c>
      <c r="L33" s="105">
        <v>12.53</v>
      </c>
      <c r="M33" s="100" t="e">
        <f>(K35/#REF!-1)*100</f>
        <v>#REF!</v>
      </c>
      <c r="N33" s="86" t="s">
        <v>70</v>
      </c>
      <c r="O33" s="81">
        <f t="shared" si="5"/>
        <v>3056.4</v>
      </c>
      <c r="P33" s="81">
        <f t="shared" si="6"/>
        <v>3438.4500000000003</v>
      </c>
      <c r="Q33" s="116">
        <f>ROUNDUP([1]цены!G269,-1)</f>
        <v>2830</v>
      </c>
      <c r="R33" s="85">
        <v>2826</v>
      </c>
      <c r="V33" s="104"/>
    </row>
    <row r="34" spans="1:22">
      <c r="A34" s="84" t="s">
        <v>377</v>
      </c>
      <c r="B34" s="84"/>
      <c r="C34" s="81">
        <f t="shared" si="3"/>
        <v>2916</v>
      </c>
      <c r="D34" s="81">
        <f t="shared" si="7"/>
        <v>3280.5</v>
      </c>
      <c r="E34" s="116">
        <f>ROUNDUP([1]цены!G35,-1)</f>
        <v>2700</v>
      </c>
      <c r="F34" s="82">
        <v>2.25</v>
      </c>
      <c r="G34" s="98" t="e">
        <f>(E34/#REF!-1)*100</f>
        <v>#REF!</v>
      </c>
      <c r="H34" s="84" t="s">
        <v>139</v>
      </c>
      <c r="I34" s="81">
        <f t="shared" si="0"/>
        <v>2710.8</v>
      </c>
      <c r="J34" s="99">
        <f t="shared" si="1"/>
        <v>3049.650000000001</v>
      </c>
      <c r="K34" s="116">
        <f>ROUNDUP([1]цены!G149,-1)</f>
        <v>2510</v>
      </c>
      <c r="L34" s="105">
        <v>15.6</v>
      </c>
      <c r="M34" s="100" t="e">
        <f>(K36/#REF!-1)*100</f>
        <v>#REF!</v>
      </c>
      <c r="N34" s="86" t="s">
        <v>71</v>
      </c>
      <c r="O34" s="193" t="s">
        <v>83</v>
      </c>
      <c r="P34" s="194"/>
      <c r="Q34" s="195"/>
      <c r="R34" s="85">
        <v>3532.5</v>
      </c>
      <c r="V34" s="104"/>
    </row>
    <row r="35" spans="1:22">
      <c r="A35" s="84" t="s">
        <v>397</v>
      </c>
      <c r="B35" s="84"/>
      <c r="C35" s="81">
        <f t="shared" si="3"/>
        <v>2505.6000000000004</v>
      </c>
      <c r="D35" s="81">
        <f t="shared" si="7"/>
        <v>2818.8000000000006</v>
      </c>
      <c r="E35" s="141">
        <f>ROUNDUP([1]цены!G36,-1)</f>
        <v>2320</v>
      </c>
      <c r="F35" s="82">
        <v>2.96</v>
      </c>
      <c r="G35" s="98" t="e">
        <f>(E35/#REF!-1)*100</f>
        <v>#REF!</v>
      </c>
      <c r="H35" s="169" t="s">
        <v>38</v>
      </c>
      <c r="I35" s="170"/>
      <c r="J35" s="170"/>
      <c r="K35" s="170"/>
      <c r="L35" s="171"/>
      <c r="M35" s="100" t="e">
        <f>(K38/#REF!-1)*100</f>
        <v>#REF!</v>
      </c>
      <c r="N35" s="145" t="s">
        <v>321</v>
      </c>
      <c r="O35" s="191" t="s">
        <v>320</v>
      </c>
      <c r="P35" s="191"/>
      <c r="Q35" s="191"/>
      <c r="R35" s="192"/>
      <c r="V35" s="104"/>
    </row>
    <row r="36" spans="1:22">
      <c r="A36" s="84" t="s">
        <v>398</v>
      </c>
      <c r="B36" s="84"/>
      <c r="C36" s="81">
        <f t="shared" si="3"/>
        <v>2419.2000000000003</v>
      </c>
      <c r="D36" s="81">
        <f t="shared" si="7"/>
        <v>2721.6000000000004</v>
      </c>
      <c r="E36" s="116">
        <f>ROUNDUP([1]цены!G37,-1)</f>
        <v>2240</v>
      </c>
      <c r="F36" s="82">
        <v>4.3</v>
      </c>
      <c r="G36" s="98" t="e">
        <f>(E36/#REF!-1)*100</f>
        <v>#REF!</v>
      </c>
      <c r="H36" s="84" t="s">
        <v>39</v>
      </c>
      <c r="I36" s="81">
        <f>K36*1.08</f>
        <v>2462.4</v>
      </c>
      <c r="J36" s="81">
        <f>I36/1.2*1.35</f>
        <v>2770.2000000000003</v>
      </c>
      <c r="K36" s="116">
        <f>ROUNDUP([1]цены!G151,-1)</f>
        <v>2280</v>
      </c>
      <c r="L36" s="85">
        <v>1.28</v>
      </c>
      <c r="M36" s="100" t="e">
        <f>(K39/#REF!-1)*100</f>
        <v>#REF!</v>
      </c>
      <c r="N36" s="86" t="s">
        <v>301</v>
      </c>
      <c r="O36" s="81">
        <f>Q36*1.08</f>
        <v>2667.6000000000004</v>
      </c>
      <c r="P36" s="81">
        <f>O36/1.2*1.35</f>
        <v>3001.0500000000006</v>
      </c>
      <c r="Q36" s="116">
        <f>ROUNDUP([1]цены!G272,-1)</f>
        <v>2470</v>
      </c>
      <c r="R36" s="85">
        <v>75.63</v>
      </c>
      <c r="V36" s="104"/>
    </row>
    <row r="37" spans="1:22">
      <c r="A37" s="84" t="s">
        <v>149</v>
      </c>
      <c r="B37" s="84"/>
      <c r="C37" s="81">
        <f t="shared" si="3"/>
        <v>2430</v>
      </c>
      <c r="D37" s="81">
        <f t="shared" si="7"/>
        <v>2733.75</v>
      </c>
      <c r="E37" s="116">
        <f>ROUNDUP([1]цены!G38,-1)</f>
        <v>2250</v>
      </c>
      <c r="F37" s="82">
        <v>5.56</v>
      </c>
      <c r="G37" s="98" t="e">
        <f>(#REF!/#REF!-1)*100</f>
        <v>#REF!</v>
      </c>
      <c r="H37" s="84" t="s">
        <v>341</v>
      </c>
      <c r="I37" s="81">
        <f>K37*1.08</f>
        <v>2559.6000000000004</v>
      </c>
      <c r="J37" s="81"/>
      <c r="K37" s="116">
        <f>ROUNDUP([1]цены!G152,-1)</f>
        <v>2370</v>
      </c>
      <c r="L37" s="85">
        <v>1.5</v>
      </c>
      <c r="M37" s="100" t="e">
        <f>(K40/#REF!-1)*100</f>
        <v>#REF!</v>
      </c>
      <c r="N37" s="86" t="s">
        <v>302</v>
      </c>
      <c r="O37" s="81">
        <f>Q37*1.08</f>
        <v>2743.2000000000003</v>
      </c>
      <c r="P37" s="81">
        <f>O37/1.2*1.35</f>
        <v>3086.1000000000008</v>
      </c>
      <c r="Q37" s="116">
        <f>ROUNDUP([1]цены!G273,-1)</f>
        <v>2540</v>
      </c>
      <c r="R37" s="85">
        <v>290</v>
      </c>
    </row>
    <row r="38" spans="1:22">
      <c r="A38" s="84" t="s">
        <v>198</v>
      </c>
      <c r="B38" s="84"/>
      <c r="C38" s="81">
        <f t="shared" si="3"/>
        <v>2505.6000000000004</v>
      </c>
      <c r="D38" s="81">
        <f t="shared" si="7"/>
        <v>2818.8000000000006</v>
      </c>
      <c r="E38" s="116">
        <f>ROUNDUP([1]цены!G39,-1)</f>
        <v>2320</v>
      </c>
      <c r="F38" s="82">
        <v>3.6</v>
      </c>
      <c r="G38" s="98" t="e">
        <f>(E37/#REF!-1)*100</f>
        <v>#REF!</v>
      </c>
      <c r="H38" s="84" t="s">
        <v>279</v>
      </c>
      <c r="I38" s="81">
        <f t="shared" si="0"/>
        <v>2430</v>
      </c>
      <c r="J38" s="81">
        <f t="shared" ref="J38:J46" si="8">I38/1.2*1.35</f>
        <v>2733.75</v>
      </c>
      <c r="K38" s="116">
        <f>ROUNDUP([1]цены!G153,-1)</f>
        <v>2250</v>
      </c>
      <c r="L38" s="85">
        <v>1.66</v>
      </c>
      <c r="M38" s="100" t="e">
        <f>(K41/#REF!-1)*100</f>
        <v>#REF!</v>
      </c>
      <c r="N38" s="86" t="s">
        <v>303</v>
      </c>
      <c r="O38" s="81">
        <f>Q38*1.08</f>
        <v>2721.6000000000004</v>
      </c>
      <c r="P38" s="81">
        <f>O38/1.2*1.35</f>
        <v>3061.8000000000006</v>
      </c>
      <c r="Q38" s="116">
        <f>ROUNDUP([1]цены!G274,-1)</f>
        <v>2520</v>
      </c>
      <c r="R38" s="85">
        <v>364.5</v>
      </c>
    </row>
    <row r="39" spans="1:22">
      <c r="A39" s="84" t="s">
        <v>14</v>
      </c>
      <c r="B39" s="84"/>
      <c r="C39" s="81">
        <f t="shared" si="3"/>
        <v>2419.2000000000003</v>
      </c>
      <c r="D39" s="81">
        <f t="shared" si="7"/>
        <v>2721.6000000000004</v>
      </c>
      <c r="E39" s="116">
        <f>ROUNDUP([1]цены!G40,-1)</f>
        <v>2240</v>
      </c>
      <c r="F39" s="82">
        <v>5.25</v>
      </c>
      <c r="G39" s="98" t="e">
        <f>(E38/#REF!-1)*100</f>
        <v>#REF!</v>
      </c>
      <c r="H39" s="84" t="s">
        <v>280</v>
      </c>
      <c r="I39" s="81">
        <f t="shared" si="0"/>
        <v>2408.4</v>
      </c>
      <c r="J39" s="81">
        <f t="shared" si="8"/>
        <v>2709.4500000000003</v>
      </c>
      <c r="K39" s="116">
        <f>ROUNDUP([1]цены!G154,-1)</f>
        <v>2230</v>
      </c>
      <c r="L39" s="85">
        <v>2.12</v>
      </c>
      <c r="M39" s="100" t="e">
        <f>(K42/#REF!-1)*100</f>
        <v>#REF!</v>
      </c>
      <c r="N39" s="86" t="s">
        <v>304</v>
      </c>
      <c r="O39" s="81">
        <f>Q39*1.08</f>
        <v>2797.2000000000003</v>
      </c>
      <c r="P39" s="81">
        <f>O39/1.2*1.35</f>
        <v>3146.8500000000008</v>
      </c>
      <c r="Q39" s="116">
        <f>ROUNDUP([1]цены!G275,-1)</f>
        <v>2590</v>
      </c>
      <c r="R39" s="85">
        <v>436.5</v>
      </c>
    </row>
    <row r="40" spans="1:22">
      <c r="A40" s="84" t="s">
        <v>266</v>
      </c>
      <c r="B40" s="84"/>
      <c r="C40" s="81">
        <f t="shared" si="3"/>
        <v>2419.2000000000003</v>
      </c>
      <c r="D40" s="81">
        <f t="shared" si="7"/>
        <v>2721.6000000000004</v>
      </c>
      <c r="E40" s="116">
        <f>ROUNDUP([1]цены!G41,-1)</f>
        <v>2240</v>
      </c>
      <c r="F40" s="82">
        <v>6.82</v>
      </c>
      <c r="G40" s="98" t="e">
        <f>(E39/#REF!-1)*100</f>
        <v>#REF!</v>
      </c>
      <c r="H40" s="84" t="s">
        <v>40</v>
      </c>
      <c r="I40" s="81">
        <f t="shared" si="0"/>
        <v>2408.4</v>
      </c>
      <c r="J40" s="81">
        <f t="shared" si="8"/>
        <v>2709.4500000000003</v>
      </c>
      <c r="K40" s="116">
        <f>ROUNDUP([1]цены!G155,-1)</f>
        <v>2230</v>
      </c>
      <c r="L40" s="85">
        <v>2.39</v>
      </c>
      <c r="M40" s="100" t="e">
        <f>(K44/#REF!-1)*100</f>
        <v>#REF!</v>
      </c>
      <c r="N40" s="145" t="s">
        <v>322</v>
      </c>
      <c r="O40" s="191" t="s">
        <v>320</v>
      </c>
      <c r="P40" s="191"/>
      <c r="Q40" s="191"/>
      <c r="R40" s="192"/>
    </row>
    <row r="41" spans="1:22">
      <c r="A41" s="84" t="s">
        <v>265</v>
      </c>
      <c r="B41" s="84"/>
      <c r="C41" s="81">
        <f t="shared" si="3"/>
        <v>2505.6000000000004</v>
      </c>
      <c r="D41" s="81"/>
      <c r="E41" s="116">
        <f>ROUNDUP([1]цены!G42,-1)</f>
        <v>2320</v>
      </c>
      <c r="F41" s="82">
        <v>8.2970000000000006</v>
      </c>
      <c r="G41" s="98" t="e">
        <f>(#REF!/#REF!-1)*100</f>
        <v>#REF!</v>
      </c>
      <c r="H41" s="84" t="s">
        <v>41</v>
      </c>
      <c r="I41" s="81">
        <f t="shared" si="0"/>
        <v>2408.4</v>
      </c>
      <c r="J41" s="81">
        <f t="shared" si="8"/>
        <v>2709.4500000000003</v>
      </c>
      <c r="K41" s="116">
        <f>ROUNDUP([1]цены!G156,-1)</f>
        <v>2230</v>
      </c>
      <c r="L41" s="85">
        <v>2.73</v>
      </c>
      <c r="M41" s="100" t="e">
        <f>(K46/#REF!-1)*100</f>
        <v>#REF!</v>
      </c>
      <c r="N41" s="86" t="s">
        <v>97</v>
      </c>
      <c r="O41" s="83" t="s">
        <v>83</v>
      </c>
      <c r="P41" s="83" t="s">
        <v>83</v>
      </c>
      <c r="Q41" s="117"/>
      <c r="R41" s="106">
        <v>11.37</v>
      </c>
    </row>
    <row r="42" spans="1:22">
      <c r="A42" s="84" t="s">
        <v>364</v>
      </c>
      <c r="B42" s="84"/>
      <c r="C42" s="81">
        <f t="shared" si="3"/>
        <v>2505.6000000000004</v>
      </c>
      <c r="D42" s="81">
        <f t="shared" si="7"/>
        <v>2818.8000000000006</v>
      </c>
      <c r="E42" s="116">
        <f>ROUNDUP([1]цены!G43,-1)</f>
        <v>2320</v>
      </c>
      <c r="F42" s="82">
        <v>3.59</v>
      </c>
      <c r="G42" s="98" t="e">
        <f>(E40/#REF!-1)*100</f>
        <v>#REF!</v>
      </c>
      <c r="H42" s="84" t="s">
        <v>42</v>
      </c>
      <c r="I42" s="81">
        <f t="shared" si="0"/>
        <v>2408.4</v>
      </c>
      <c r="J42" s="81">
        <f t="shared" si="8"/>
        <v>2709.4500000000003</v>
      </c>
      <c r="K42" s="116">
        <f>ROUNDUP([1]цены!G157,-1)</f>
        <v>2230</v>
      </c>
      <c r="L42" s="85">
        <v>3.09</v>
      </c>
      <c r="M42" s="100" t="e">
        <f>(#REF!/#REF!-1)*100</f>
        <v>#REF!</v>
      </c>
      <c r="N42" s="86" t="s">
        <v>72</v>
      </c>
      <c r="O42" s="81">
        <f>Q42*1.08</f>
        <v>4233.6000000000004</v>
      </c>
      <c r="P42" s="81">
        <f t="shared" ref="P42:P51" si="9">O42/1.2*1.35</f>
        <v>4762.8000000000011</v>
      </c>
      <c r="Q42" s="116">
        <f>ROUNDUP([1]цены!G278,-1)</f>
        <v>3920</v>
      </c>
      <c r="R42" s="107">
        <v>12.63</v>
      </c>
    </row>
    <row r="43" spans="1:22">
      <c r="A43" s="84" t="s">
        <v>399</v>
      </c>
      <c r="B43" s="84"/>
      <c r="C43" s="81">
        <f t="shared" si="3"/>
        <v>2505.6000000000004</v>
      </c>
      <c r="D43" s="81">
        <f>C43/1.2*1.35</f>
        <v>2818.8000000000006</v>
      </c>
      <c r="E43" s="116">
        <f>ROUNDUP([1]цены!G44,-1)</f>
        <v>2320</v>
      </c>
      <c r="F43" s="82">
        <v>3.59</v>
      </c>
      <c r="G43" s="98" t="e">
        <f>(#REF!/#REF!-1)*100</f>
        <v>#REF!</v>
      </c>
      <c r="H43" s="84" t="s">
        <v>400</v>
      </c>
      <c r="I43" s="81">
        <f t="shared" si="0"/>
        <v>2408.4</v>
      </c>
      <c r="J43" s="81"/>
      <c r="K43" s="116">
        <f>ROUNDUP([1]цены!G158,-1)</f>
        <v>2230</v>
      </c>
      <c r="L43" s="85">
        <v>3.33</v>
      </c>
      <c r="M43" s="100" t="e">
        <f>(#REF!/#REF!-1)*100</f>
        <v>#REF!</v>
      </c>
      <c r="N43" s="86" t="s">
        <v>73</v>
      </c>
      <c r="O43" s="81">
        <f t="shared" ref="O43:O51" si="10">Q43*1.08</f>
        <v>3790.8</v>
      </c>
      <c r="P43" s="81">
        <f t="shared" si="9"/>
        <v>4264.6500000000005</v>
      </c>
      <c r="Q43" s="116">
        <f>ROUNDUP([1]цены!G279,-1)</f>
        <v>3510</v>
      </c>
      <c r="R43" s="107">
        <v>13.9</v>
      </c>
    </row>
    <row r="44" spans="1:22">
      <c r="A44" s="84" t="s">
        <v>15</v>
      </c>
      <c r="B44" s="84"/>
      <c r="C44" s="81">
        <f t="shared" si="3"/>
        <v>2419.2000000000003</v>
      </c>
      <c r="D44" s="81">
        <f t="shared" si="7"/>
        <v>2721.6000000000004</v>
      </c>
      <c r="E44" s="116">
        <f>ROUNDUP([1]цены!G45,-1)</f>
        <v>2240</v>
      </c>
      <c r="F44" s="82">
        <v>5.25</v>
      </c>
      <c r="G44" s="98" t="e">
        <f>(E42/#REF!-1)*100</f>
        <v>#REF!</v>
      </c>
      <c r="H44" s="84" t="s">
        <v>43</v>
      </c>
      <c r="I44" s="81">
        <f t="shared" si="0"/>
        <v>2408.4</v>
      </c>
      <c r="J44" s="81">
        <f t="shared" si="8"/>
        <v>2709.4500000000003</v>
      </c>
      <c r="K44" s="116">
        <f>ROUNDUP([1]цены!G159,-1)</f>
        <v>2230</v>
      </c>
      <c r="L44" s="85">
        <v>3.84</v>
      </c>
      <c r="M44" s="100" t="e">
        <f>(K47/#REF!-1)*100</f>
        <v>#REF!</v>
      </c>
      <c r="N44" s="86" t="s">
        <v>74</v>
      </c>
      <c r="O44" s="81">
        <f t="shared" si="10"/>
        <v>3877.2000000000003</v>
      </c>
      <c r="P44" s="81">
        <f t="shared" si="9"/>
        <v>4361.8500000000013</v>
      </c>
      <c r="Q44" s="116">
        <f>ROUNDUP([1]цены!G280,-1)</f>
        <v>3590</v>
      </c>
      <c r="R44" s="107">
        <v>17.690000000000001</v>
      </c>
    </row>
    <row r="45" spans="1:22">
      <c r="A45" s="84" t="s">
        <v>146</v>
      </c>
      <c r="B45" s="84"/>
      <c r="C45" s="81">
        <f t="shared" si="3"/>
        <v>2538</v>
      </c>
      <c r="D45" s="81">
        <f>C45/1.2*1.35</f>
        <v>2855.25</v>
      </c>
      <c r="E45" s="116">
        <f>ROUNDUP([1]цены!G46,-1)</f>
        <v>2350</v>
      </c>
      <c r="F45" s="82">
        <v>6.83</v>
      </c>
      <c r="G45" s="98" t="e">
        <f>(E44/#REF!-1)*100</f>
        <v>#REF!</v>
      </c>
      <c r="H45" s="84" t="s">
        <v>401</v>
      </c>
      <c r="I45" s="81">
        <f t="shared" si="0"/>
        <v>2538</v>
      </c>
      <c r="J45" s="81">
        <f t="shared" si="8"/>
        <v>2855.25</v>
      </c>
      <c r="K45" s="116">
        <f>ROUNDUP([1]цены!G160,-1)</f>
        <v>2350</v>
      </c>
      <c r="L45" s="85">
        <v>4.22</v>
      </c>
      <c r="M45" s="100" t="e">
        <f>(K48/#REF!-1)*100</f>
        <v>#REF!</v>
      </c>
      <c r="N45" s="86" t="s">
        <v>75</v>
      </c>
      <c r="O45" s="81">
        <f t="shared" si="10"/>
        <v>3661.2000000000003</v>
      </c>
      <c r="P45" s="81">
        <f t="shared" si="9"/>
        <v>4118.8500000000013</v>
      </c>
      <c r="Q45" s="116">
        <f>ROUNDUP([1]цены!G281,-1)</f>
        <v>3390</v>
      </c>
      <c r="R45" s="107">
        <v>20.22</v>
      </c>
    </row>
    <row r="46" spans="1:22">
      <c r="A46" s="84" t="s">
        <v>87</v>
      </c>
      <c r="B46" s="84"/>
      <c r="C46" s="81">
        <f t="shared" si="3"/>
        <v>2419.2000000000003</v>
      </c>
      <c r="D46" s="81">
        <f t="shared" si="7"/>
        <v>2721.6000000000004</v>
      </c>
      <c r="E46" s="116">
        <f>ROUNDUP([1]цены!G47,-1)</f>
        <v>2240</v>
      </c>
      <c r="F46" s="82">
        <v>6.19</v>
      </c>
      <c r="G46" s="98" t="e">
        <f>(E45/#REF!-1)*100</f>
        <v>#REF!</v>
      </c>
      <c r="H46" s="84" t="s">
        <v>44</v>
      </c>
      <c r="I46" s="81">
        <f t="shared" si="0"/>
        <v>2386.8000000000002</v>
      </c>
      <c r="J46" s="81">
        <f t="shared" si="8"/>
        <v>2685.1500000000005</v>
      </c>
      <c r="K46" s="116">
        <f>ROUNDUP([1]цены!G161,-1)</f>
        <v>2210</v>
      </c>
      <c r="L46" s="85">
        <v>4.88</v>
      </c>
      <c r="M46" s="100" t="e">
        <f>(K49/#REF!-1)*100</f>
        <v>#REF!</v>
      </c>
      <c r="N46" s="86" t="s">
        <v>197</v>
      </c>
      <c r="O46" s="81">
        <f t="shared" si="10"/>
        <v>3866.4</v>
      </c>
      <c r="P46" s="81">
        <f t="shared" si="9"/>
        <v>4349.7000000000007</v>
      </c>
      <c r="Q46" s="116">
        <f>ROUNDUP([1]цены!G282,-1)</f>
        <v>3580</v>
      </c>
      <c r="R46" s="107">
        <v>25.27</v>
      </c>
    </row>
    <row r="47" spans="1:22">
      <c r="A47" s="84" t="s">
        <v>16</v>
      </c>
      <c r="B47" s="84"/>
      <c r="C47" s="81">
        <f t="shared" si="3"/>
        <v>2505.6000000000004</v>
      </c>
      <c r="D47" s="81">
        <f t="shared" si="7"/>
        <v>2818.8000000000006</v>
      </c>
      <c r="E47" s="116">
        <f>ROUNDUP([1]цены!G48,-1)</f>
        <v>2320</v>
      </c>
      <c r="F47" s="82">
        <v>4.84</v>
      </c>
      <c r="G47" s="98" t="e">
        <f>(#REF!/#REF!-1)*100</f>
        <v>#REF!</v>
      </c>
      <c r="H47" s="169" t="s">
        <v>45</v>
      </c>
      <c r="I47" s="170"/>
      <c r="J47" s="170"/>
      <c r="K47" s="170"/>
      <c r="L47" s="171"/>
      <c r="M47" s="100" t="e">
        <f>(K50/#REF!-1)*100</f>
        <v>#REF!</v>
      </c>
      <c r="N47" s="86" t="s">
        <v>90</v>
      </c>
      <c r="O47" s="81">
        <f t="shared" si="10"/>
        <v>3693.6000000000004</v>
      </c>
      <c r="P47" s="81">
        <f t="shared" si="9"/>
        <v>4155.3000000000011</v>
      </c>
      <c r="Q47" s="116">
        <f>ROUNDUP([1]цены!G283,-1)</f>
        <v>3420</v>
      </c>
      <c r="R47" s="107">
        <v>30.32</v>
      </c>
    </row>
    <row r="48" spans="1:22">
      <c r="A48" s="84" t="s">
        <v>165</v>
      </c>
      <c r="B48" s="84"/>
      <c r="C48" s="81">
        <f t="shared" si="3"/>
        <v>2408.4</v>
      </c>
      <c r="D48" s="81">
        <f t="shared" si="7"/>
        <v>2709.4500000000003</v>
      </c>
      <c r="E48" s="116">
        <f>ROUNDUP([1]цены!G49,-1)</f>
        <v>2230</v>
      </c>
      <c r="F48" s="82">
        <v>7.1319999999999997</v>
      </c>
      <c r="G48" s="98" t="e">
        <f>(E46/#REF!-1)*100</f>
        <v>#REF!</v>
      </c>
      <c r="H48" s="108" t="s">
        <v>46</v>
      </c>
      <c r="I48" s="81">
        <f t="shared" si="0"/>
        <v>3466.8</v>
      </c>
      <c r="J48" s="81">
        <f>I48/1.2*1.35</f>
        <v>3900.150000000001</v>
      </c>
      <c r="K48" s="116">
        <f>ROUNDUP([1]цены!G163,-1)</f>
        <v>3210</v>
      </c>
      <c r="L48" s="105">
        <v>1.32</v>
      </c>
      <c r="M48" s="100" t="e">
        <f>(K51/#REF!-1)*100</f>
        <v>#REF!</v>
      </c>
      <c r="N48" s="86" t="s">
        <v>68</v>
      </c>
      <c r="O48" s="81">
        <f t="shared" si="10"/>
        <v>3628.8</v>
      </c>
      <c r="P48" s="81">
        <f t="shared" si="9"/>
        <v>4082.400000000001</v>
      </c>
      <c r="Q48" s="116">
        <f>ROUNDUP([1]цены!G284,-1)</f>
        <v>3360</v>
      </c>
      <c r="R48" s="107">
        <v>37.9</v>
      </c>
    </row>
    <row r="49" spans="1:18">
      <c r="A49" s="84" t="s">
        <v>162</v>
      </c>
      <c r="B49" s="84"/>
      <c r="C49" s="81">
        <f t="shared" si="3"/>
        <v>2408.4</v>
      </c>
      <c r="D49" s="81">
        <f t="shared" si="7"/>
        <v>2709.4500000000003</v>
      </c>
      <c r="E49" s="116">
        <f>ROUNDUP([1]цены!G50,-1)</f>
        <v>2230</v>
      </c>
      <c r="F49" s="82">
        <v>9.33</v>
      </c>
      <c r="G49" s="98" t="e">
        <f>(E47/#REF!-1)*100</f>
        <v>#REF!</v>
      </c>
      <c r="H49" s="108" t="s">
        <v>47</v>
      </c>
      <c r="I49" s="81">
        <f t="shared" si="0"/>
        <v>3812.4</v>
      </c>
      <c r="J49" s="81">
        <f t="shared" ref="J49:J55" si="11">I49/1.2*1.35</f>
        <v>4288.9500000000007</v>
      </c>
      <c r="K49" s="116">
        <f>ROUNDUP([1]цены!G164,-1)</f>
        <v>3530</v>
      </c>
      <c r="L49" s="85">
        <v>1.71</v>
      </c>
      <c r="M49" s="100" t="e">
        <f>(K52/#REF!-1)*100</f>
        <v>#REF!</v>
      </c>
      <c r="N49" s="86" t="s">
        <v>282</v>
      </c>
      <c r="O49" s="81">
        <f t="shared" si="10"/>
        <v>3628.8</v>
      </c>
      <c r="P49" s="81">
        <f t="shared" si="9"/>
        <v>4082.400000000001</v>
      </c>
      <c r="Q49" s="116">
        <f>ROUNDUP([1]цены!G285,-1)</f>
        <v>3360</v>
      </c>
      <c r="R49" s="107">
        <v>50.54</v>
      </c>
    </row>
    <row r="50" spans="1:18">
      <c r="A50" s="84" t="s">
        <v>267</v>
      </c>
      <c r="B50" s="84"/>
      <c r="C50" s="81">
        <f t="shared" si="3"/>
        <v>2408.4</v>
      </c>
      <c r="D50" s="81">
        <f t="shared" si="7"/>
        <v>2709.4500000000003</v>
      </c>
      <c r="E50" s="116">
        <f>ROUNDUP([1]цены!G51,-1)</f>
        <v>2230</v>
      </c>
      <c r="F50" s="82">
        <v>11.44</v>
      </c>
      <c r="G50" s="98" t="e">
        <f>(E48/#REF!-1)*100</f>
        <v>#REF!</v>
      </c>
      <c r="H50" s="84" t="s">
        <v>48</v>
      </c>
      <c r="I50" s="81">
        <f t="shared" si="0"/>
        <v>3358.8</v>
      </c>
      <c r="J50" s="81">
        <f t="shared" si="11"/>
        <v>3778.650000000001</v>
      </c>
      <c r="K50" s="116">
        <f>ROUNDUP([1]цены!G165,-1)</f>
        <v>3110</v>
      </c>
      <c r="L50" s="85">
        <v>2.1800000000000002</v>
      </c>
      <c r="M50" s="100" t="e">
        <f>(K53/#REF!-1)*100</f>
        <v>#REF!</v>
      </c>
      <c r="N50" s="86" t="s">
        <v>76</v>
      </c>
      <c r="O50" s="81">
        <f t="shared" si="10"/>
        <v>4147.2000000000007</v>
      </c>
      <c r="P50" s="81">
        <f t="shared" si="9"/>
        <v>4665.6000000000013</v>
      </c>
      <c r="Q50" s="116">
        <f>ROUNDUP([1]цены!G286,-1)</f>
        <v>3840</v>
      </c>
      <c r="R50" s="107">
        <v>63.17</v>
      </c>
    </row>
    <row r="51" spans="1:18">
      <c r="A51" s="84" t="s">
        <v>378</v>
      </c>
      <c r="B51" s="84"/>
      <c r="C51" s="81">
        <f t="shared" si="3"/>
        <v>2451.6000000000004</v>
      </c>
      <c r="D51" s="81"/>
      <c r="E51" s="116">
        <f>ROUNDUP([1]цены!G52,-1)</f>
        <v>2270</v>
      </c>
      <c r="F51" s="82">
        <v>6.6</v>
      </c>
      <c r="G51" s="98" t="e">
        <f>(E49/#REF!-1)*100</f>
        <v>#REF!</v>
      </c>
      <c r="H51" s="84" t="s">
        <v>49</v>
      </c>
      <c r="I51" s="81">
        <f t="shared" si="0"/>
        <v>3456</v>
      </c>
      <c r="J51" s="81">
        <f t="shared" si="11"/>
        <v>3888.0000000000005</v>
      </c>
      <c r="K51" s="116">
        <f>ROUNDUP([1]цены!G166,-1)</f>
        <v>3200</v>
      </c>
      <c r="L51" s="85">
        <v>2.46</v>
      </c>
      <c r="M51" s="100" t="e">
        <f>(K55/#REF!-1)*100</f>
        <v>#REF!</v>
      </c>
      <c r="N51" s="86" t="s">
        <v>283</v>
      </c>
      <c r="O51" s="81">
        <f t="shared" si="10"/>
        <v>3888.0000000000005</v>
      </c>
      <c r="P51" s="81">
        <f t="shared" si="9"/>
        <v>4374.0000000000009</v>
      </c>
      <c r="Q51" s="116">
        <f>ROUNDUP([1]цены!G287,-1)</f>
        <v>3600</v>
      </c>
      <c r="R51" s="107">
        <v>75.8</v>
      </c>
    </row>
    <row r="52" spans="1:18">
      <c r="A52" s="84" t="s">
        <v>268</v>
      </c>
      <c r="B52" s="84"/>
      <c r="C52" s="81">
        <f t="shared" si="3"/>
        <v>2473.2000000000003</v>
      </c>
      <c r="D52" s="81">
        <f t="shared" si="7"/>
        <v>2782.3500000000008</v>
      </c>
      <c r="E52" s="116">
        <f>ROUNDUP([1]цены!G53,-1)</f>
        <v>2290</v>
      </c>
      <c r="F52" s="82">
        <v>8.702</v>
      </c>
      <c r="G52" s="98" t="e">
        <f>(E50/#REF!-1)*100</f>
        <v>#REF!</v>
      </c>
      <c r="H52" s="84" t="s">
        <v>50</v>
      </c>
      <c r="I52" s="81">
        <f>K52*1.08</f>
        <v>3542.4</v>
      </c>
      <c r="J52" s="81">
        <f t="shared" si="11"/>
        <v>3985.2000000000003</v>
      </c>
      <c r="K52" s="116">
        <f>ROUNDUP([1]цены!G167,-1)</f>
        <v>3280</v>
      </c>
      <c r="L52" s="85">
        <v>3.18</v>
      </c>
      <c r="M52" s="100" t="e">
        <f>(K56/#REF!-1)*100</f>
        <v>#REF!</v>
      </c>
      <c r="N52" s="149" t="s">
        <v>326</v>
      </c>
      <c r="O52" s="155"/>
      <c r="P52" s="155"/>
      <c r="Q52" s="155"/>
      <c r="R52" s="150" t="s">
        <v>325</v>
      </c>
    </row>
    <row r="53" spans="1:18">
      <c r="A53" s="84" t="s">
        <v>115</v>
      </c>
      <c r="B53" s="84"/>
      <c r="C53" s="81">
        <f t="shared" si="3"/>
        <v>2408.4</v>
      </c>
      <c r="D53" s="81">
        <f t="shared" si="7"/>
        <v>2709.4500000000003</v>
      </c>
      <c r="E53" s="116">
        <f>ROUNDUP([1]цены!G54,-1)</f>
        <v>2230</v>
      </c>
      <c r="F53" s="82">
        <v>7.13</v>
      </c>
      <c r="G53" s="98" t="e">
        <f>(#REF!/#REF!-1)*100</f>
        <v>#REF!</v>
      </c>
      <c r="H53" s="84" t="s">
        <v>51</v>
      </c>
      <c r="I53" s="81">
        <f t="shared" si="0"/>
        <v>3261.6000000000004</v>
      </c>
      <c r="J53" s="81">
        <f t="shared" si="11"/>
        <v>3669.3000000000006</v>
      </c>
      <c r="K53" s="116">
        <f>ROUNDUP([1]цены!G168,-1)</f>
        <v>3020</v>
      </c>
      <c r="L53" s="85">
        <v>3.96</v>
      </c>
      <c r="M53" s="100" t="e">
        <f>(K57/#REF!-1)*100</f>
        <v>#REF!</v>
      </c>
      <c r="N53" s="86">
        <v>406</v>
      </c>
      <c r="O53" s="81">
        <f>Q53*1.17</f>
        <v>3521.7</v>
      </c>
      <c r="P53" s="81">
        <f>O53/1.2*1.38</f>
        <v>4049.9549999999995</v>
      </c>
      <c r="Q53" s="116">
        <f>ROUNDUP([1]цены!G289,-1)</f>
        <v>3010</v>
      </c>
      <c r="R53" s="85">
        <v>15.7</v>
      </c>
    </row>
    <row r="54" spans="1:18">
      <c r="A54" s="84" t="s">
        <v>168</v>
      </c>
      <c r="B54" s="84"/>
      <c r="C54" s="81">
        <f t="shared" si="3"/>
        <v>2430</v>
      </c>
      <c r="D54" s="81">
        <f t="shared" si="7"/>
        <v>2733.75</v>
      </c>
      <c r="E54" s="116">
        <f>ROUNDUP([1]цены!G55,-1)</f>
        <v>2250</v>
      </c>
      <c r="F54" s="82">
        <v>9.33</v>
      </c>
      <c r="G54" s="98" t="e">
        <f>(E52/#REF!-1)*100</f>
        <v>#REF!</v>
      </c>
      <c r="H54" s="84" t="s">
        <v>402</v>
      </c>
      <c r="I54" s="81">
        <f t="shared" si="0"/>
        <v>3348</v>
      </c>
      <c r="J54" s="81"/>
      <c r="K54" s="116">
        <f>ROUNDUP([1]цены!G169,-1)</f>
        <v>3100</v>
      </c>
      <c r="L54" s="101">
        <v>5.0259999999999998</v>
      </c>
      <c r="M54" s="100" t="e">
        <f>(K58/#REF!-1)*100</f>
        <v>#REF!</v>
      </c>
      <c r="N54" s="86">
        <v>506</v>
      </c>
      <c r="O54" s="81">
        <f>Q54*1.17</f>
        <v>3229.2</v>
      </c>
      <c r="P54" s="81">
        <f>O54/1.2*1.38</f>
        <v>3713.58</v>
      </c>
      <c r="Q54" s="116">
        <f>ROUNDUP([1]цены!G290,-1)</f>
        <v>2760</v>
      </c>
      <c r="R54" s="107">
        <v>21.373000000000001</v>
      </c>
    </row>
    <row r="55" spans="1:18">
      <c r="A55" s="84" t="s">
        <v>17</v>
      </c>
      <c r="B55" s="84"/>
      <c r="C55" s="81">
        <f t="shared" si="3"/>
        <v>2408.4</v>
      </c>
      <c r="D55" s="81">
        <f t="shared" si="7"/>
        <v>2709.4500000000003</v>
      </c>
      <c r="E55" s="116">
        <f>ROUNDUP([1]цены!G56,-1)</f>
        <v>2230</v>
      </c>
      <c r="F55" s="82">
        <v>9.02</v>
      </c>
      <c r="G55" s="98" t="e">
        <f>(E53/#REF!-1)*100</f>
        <v>#REF!</v>
      </c>
      <c r="H55" s="84" t="s">
        <v>342</v>
      </c>
      <c r="I55" s="81">
        <f t="shared" si="0"/>
        <v>3207.6000000000004</v>
      </c>
      <c r="J55" s="81">
        <f t="shared" si="11"/>
        <v>3608.5500000000006</v>
      </c>
      <c r="K55" s="116">
        <f>ROUNDUP([1]цены!G170,-1)</f>
        <v>2970</v>
      </c>
      <c r="L55" s="101">
        <v>7.2619999999999996</v>
      </c>
      <c r="M55" s="100" t="e">
        <f>(K59/#REF!-1)*100</f>
        <v>#REF!</v>
      </c>
      <c r="N55" s="86">
        <v>508</v>
      </c>
      <c r="O55" s="81">
        <f>Q55*1.17</f>
        <v>3217.5</v>
      </c>
      <c r="P55" s="81">
        <f>O55/1.2*1.38</f>
        <v>3700.1249999999995</v>
      </c>
      <c r="Q55" s="116">
        <f>ROUNDUP([1]цены!G291,-1)</f>
        <v>2750</v>
      </c>
      <c r="R55" s="85">
        <v>21.9</v>
      </c>
    </row>
    <row r="56" spans="1:18">
      <c r="A56" s="84" t="s">
        <v>403</v>
      </c>
      <c r="B56" s="84"/>
      <c r="C56" s="81">
        <f t="shared" si="3"/>
        <v>2408.4</v>
      </c>
      <c r="D56" s="81" t="e">
        <f>[1]АКЦИЯ!#REF!/1.2*1.35</f>
        <v>#REF!</v>
      </c>
      <c r="E56" s="116">
        <f>ROUNDUP([1]цены!G57,-1)</f>
        <v>2230</v>
      </c>
      <c r="F56" s="82">
        <v>11.84</v>
      </c>
      <c r="G56" s="98" t="e">
        <f>(E54/#REF!-1)*100</f>
        <v>#REF!</v>
      </c>
      <c r="H56" s="169" t="s">
        <v>96</v>
      </c>
      <c r="I56" s="170"/>
      <c r="J56" s="170"/>
      <c r="K56" s="170"/>
      <c r="L56" s="171"/>
      <c r="M56" s="100" t="e">
        <f>(K60/#REF!-1)*100</f>
        <v>#REF!</v>
      </c>
      <c r="N56" s="188" t="s">
        <v>380</v>
      </c>
      <c r="O56" s="189"/>
      <c r="P56" s="189"/>
      <c r="Q56" s="189"/>
      <c r="R56" s="190"/>
    </row>
    <row r="57" spans="1:18">
      <c r="A57" s="84" t="s">
        <v>328</v>
      </c>
      <c r="B57" s="84"/>
      <c r="C57" s="81">
        <f t="shared" si="3"/>
        <v>2559.6000000000004</v>
      </c>
      <c r="D57" s="81"/>
      <c r="E57" s="116">
        <f>ROUNDUP([1]цены!G58,-1)</f>
        <v>2370</v>
      </c>
      <c r="F57" s="82">
        <v>17.22</v>
      </c>
      <c r="G57" s="98" t="e">
        <f>(E55/#REF!-1)*100</f>
        <v>#REF!</v>
      </c>
      <c r="H57" s="84" t="s">
        <v>151</v>
      </c>
      <c r="I57" s="81">
        <f>K57*1.08</f>
        <v>4719.6000000000004</v>
      </c>
      <c r="J57" s="81">
        <f t="shared" ref="J57:J65" si="12">I57/1.2*1.35</f>
        <v>5309.5500000000011</v>
      </c>
      <c r="K57" s="116">
        <f>ROUNDUP([1]цены!G172,-1)</f>
        <v>4370</v>
      </c>
      <c r="L57" s="105">
        <v>4.75</v>
      </c>
      <c r="M57" s="100" t="e">
        <f>(K61/#REF!-1)*100</f>
        <v>#REF!</v>
      </c>
      <c r="N57" s="86" t="s">
        <v>331</v>
      </c>
      <c r="O57" s="140">
        <f>Q57*1.08</f>
        <v>5.665140000000001</v>
      </c>
      <c r="P57" s="81"/>
      <c r="Q57" s="140">
        <f>[1]цены!G293/2</f>
        <v>5.2455000000000007</v>
      </c>
      <c r="R57" s="85">
        <v>0.26</v>
      </c>
    </row>
    <row r="58" spans="1:18">
      <c r="A58" s="84" t="s">
        <v>277</v>
      </c>
      <c r="B58" s="84"/>
      <c r="C58" s="81">
        <f t="shared" si="3"/>
        <v>2710.8</v>
      </c>
      <c r="D58" s="81">
        <f t="shared" ref="D58:D64" si="13">C58/1.2*1.35</f>
        <v>3049.650000000001</v>
      </c>
      <c r="E58" s="116">
        <f>ROUNDUP([1]цены!G59,-1)</f>
        <v>2510</v>
      </c>
      <c r="F58" s="82">
        <v>22.25</v>
      </c>
      <c r="G58" s="98" t="e">
        <f>(E56/#REF!-1)*100</f>
        <v>#REF!</v>
      </c>
      <c r="H58" s="84" t="s">
        <v>189</v>
      </c>
      <c r="I58" s="81">
        <f t="shared" si="0"/>
        <v>3218.4</v>
      </c>
      <c r="J58" s="81">
        <f t="shared" si="12"/>
        <v>3620.7000000000003</v>
      </c>
      <c r="K58" s="116">
        <f>ROUNDUP([1]цены!G173,-1)</f>
        <v>2980</v>
      </c>
      <c r="L58" s="105">
        <v>6.45</v>
      </c>
      <c r="M58" s="100" t="e">
        <f>(K63/#REF!-1)*100</f>
        <v>#REF!</v>
      </c>
      <c r="N58" s="86" t="s">
        <v>376</v>
      </c>
      <c r="O58" s="140">
        <f>Q58*1.08</f>
        <v>3.2572800000000002</v>
      </c>
      <c r="P58" s="81"/>
      <c r="Q58" s="140">
        <f>[1]цены!G294/25</f>
        <v>3.016</v>
      </c>
      <c r="R58" s="85">
        <v>0.14499999999999999</v>
      </c>
    </row>
    <row r="59" spans="1:18">
      <c r="A59" s="84" t="s">
        <v>245</v>
      </c>
      <c r="B59" s="84"/>
      <c r="C59" s="81">
        <f t="shared" si="3"/>
        <v>2559.6000000000004</v>
      </c>
      <c r="D59" s="81">
        <f t="shared" si="13"/>
        <v>2879.5500000000006</v>
      </c>
      <c r="E59" s="116">
        <f>ROUNDUP([1]цены!G60,-1)</f>
        <v>2370</v>
      </c>
      <c r="F59" s="82">
        <v>14.58</v>
      </c>
      <c r="G59" s="98" t="e">
        <f>(#REF!/#REF!-1)*100</f>
        <v>#REF!</v>
      </c>
      <c r="H59" s="84" t="s">
        <v>190</v>
      </c>
      <c r="I59" s="81">
        <f>K59*1.08</f>
        <v>3542.4</v>
      </c>
      <c r="J59" s="81">
        <f t="shared" si="12"/>
        <v>3985.2000000000003</v>
      </c>
      <c r="K59" s="116">
        <f>ROUNDUP([1]цены!G174,-1)</f>
        <v>3280</v>
      </c>
      <c r="L59" s="105">
        <v>7.32</v>
      </c>
      <c r="M59" s="100" t="e">
        <f>(K64/#REF!-1)*100</f>
        <v>#REF!</v>
      </c>
      <c r="N59" s="86" t="s">
        <v>333</v>
      </c>
      <c r="O59" s="140">
        <f>Q59*1.08</f>
        <v>4.1417999999999999</v>
      </c>
      <c r="P59" s="81"/>
      <c r="Q59" s="140">
        <f>[1]цены!G295/25</f>
        <v>3.835</v>
      </c>
      <c r="R59" s="85">
        <v>0.24</v>
      </c>
    </row>
    <row r="60" spans="1:18">
      <c r="A60" s="84" t="s">
        <v>173</v>
      </c>
      <c r="B60" s="84"/>
      <c r="C60" s="81">
        <f t="shared" si="3"/>
        <v>2322</v>
      </c>
      <c r="D60" s="81">
        <f t="shared" si="13"/>
        <v>2612.25</v>
      </c>
      <c r="E60" s="116">
        <f>ROUNDUP([1]цены!G61,-1)</f>
        <v>2150</v>
      </c>
      <c r="F60" s="82">
        <v>14.35</v>
      </c>
      <c r="G60" s="98" t="e">
        <f>(E58/#REF!-1)*100</f>
        <v>#REF!</v>
      </c>
      <c r="H60" s="84" t="s">
        <v>191</v>
      </c>
      <c r="I60" s="81">
        <f t="shared" si="0"/>
        <v>3218.4</v>
      </c>
      <c r="J60" s="81">
        <f t="shared" si="12"/>
        <v>3620.7000000000003</v>
      </c>
      <c r="K60" s="116">
        <f>ROUNDUP([1]цены!G175,-1)</f>
        <v>2980</v>
      </c>
      <c r="L60" s="105">
        <v>7.61</v>
      </c>
      <c r="M60" s="100" t="e">
        <f>(K65/#REF!-1)*100</f>
        <v>#REF!</v>
      </c>
      <c r="N60" s="86" t="s">
        <v>386</v>
      </c>
      <c r="O60" s="140">
        <f>Q60*1.08</f>
        <v>7.9539408000000007</v>
      </c>
      <c r="P60" s="81"/>
      <c r="Q60" s="140">
        <f>[1]цены!G296/25</f>
        <v>7.3647600000000004</v>
      </c>
      <c r="R60" s="85">
        <v>0.31</v>
      </c>
    </row>
    <row r="61" spans="1:18">
      <c r="A61" s="84" t="s">
        <v>174</v>
      </c>
      <c r="B61" s="84"/>
      <c r="C61" s="81">
        <f t="shared" si="3"/>
        <v>2440.8000000000002</v>
      </c>
      <c r="D61" s="81">
        <f t="shared" si="13"/>
        <v>2745.9000000000005</v>
      </c>
      <c r="E61" s="116">
        <f>ROUNDUP([1]цены!G62,-1)</f>
        <v>2260</v>
      </c>
      <c r="F61" s="82">
        <v>17.72</v>
      </c>
      <c r="G61" s="98" t="e">
        <f>(E59/#REF!-1)*100</f>
        <v>#REF!</v>
      </c>
      <c r="H61" s="84" t="s">
        <v>192</v>
      </c>
      <c r="I61" s="81">
        <f t="shared" si="0"/>
        <v>3229.2000000000003</v>
      </c>
      <c r="J61" s="81">
        <f t="shared" si="12"/>
        <v>3632.8500000000008</v>
      </c>
      <c r="K61" s="116">
        <f>ROUNDUP([1]цены!G176,-1)</f>
        <v>2990</v>
      </c>
      <c r="L61" s="85">
        <v>9.2899999999999991</v>
      </c>
      <c r="M61" s="100" t="e">
        <f>(K66/#REF!-1)*100</f>
        <v>#REF!</v>
      </c>
      <c r="N61" s="127" t="s">
        <v>218</v>
      </c>
      <c r="O61" s="127"/>
      <c r="P61" s="127"/>
      <c r="Q61" s="127"/>
      <c r="R61" s="85"/>
    </row>
    <row r="62" spans="1:18">
      <c r="A62" s="84" t="s">
        <v>257</v>
      </c>
      <c r="B62" s="84"/>
      <c r="C62" s="81">
        <f t="shared" si="3"/>
        <v>2678.4</v>
      </c>
      <c r="D62" s="81">
        <f>C62/1.2*1.35</f>
        <v>3013.2000000000003</v>
      </c>
      <c r="E62" s="116">
        <f>ROUNDUP([1]цены!G63,-1)</f>
        <v>2480</v>
      </c>
      <c r="F62" s="82">
        <v>14.353999999999999</v>
      </c>
      <c r="G62" s="98" t="e">
        <f>(E60/#REF!-1)*100</f>
        <v>#REF!</v>
      </c>
      <c r="H62" s="84" t="s">
        <v>300</v>
      </c>
      <c r="I62" s="81">
        <f t="shared" si="0"/>
        <v>3164.4</v>
      </c>
      <c r="J62" s="81"/>
      <c r="K62" s="116">
        <f>ROUNDUP([1]цены!G177,-1)</f>
        <v>2930</v>
      </c>
      <c r="L62" s="85">
        <v>10.567</v>
      </c>
      <c r="M62" s="100" t="e">
        <f>(K75/#REF!-1)*100</f>
        <v>#REF!</v>
      </c>
      <c r="N62" s="86" t="s">
        <v>221</v>
      </c>
      <c r="O62" s="81">
        <f>Q62*1.13</f>
        <v>32.65587</v>
      </c>
      <c r="P62" s="81"/>
      <c r="Q62" s="123">
        <f>[1]цены!G298</f>
        <v>28.899000000000001</v>
      </c>
      <c r="R62" s="109" t="s">
        <v>220</v>
      </c>
    </row>
    <row r="63" spans="1:18">
      <c r="A63" s="84" t="s">
        <v>148</v>
      </c>
      <c r="B63" s="84"/>
      <c r="C63" s="81">
        <f t="shared" si="3"/>
        <v>2570.4</v>
      </c>
      <c r="D63" s="81">
        <f t="shared" si="13"/>
        <v>2891.7000000000003</v>
      </c>
      <c r="E63" s="116">
        <f>ROUNDUP([1]цены!G64,-1)</f>
        <v>2380</v>
      </c>
      <c r="F63" s="82">
        <v>17.72</v>
      </c>
      <c r="G63" s="98" t="e">
        <f>(E61/#REF!-1)*100</f>
        <v>#REF!</v>
      </c>
      <c r="H63" s="84" t="s">
        <v>193</v>
      </c>
      <c r="I63" s="81">
        <f t="shared" si="0"/>
        <v>3542.4</v>
      </c>
      <c r="J63" s="81">
        <f t="shared" si="12"/>
        <v>3985.2000000000003</v>
      </c>
      <c r="K63" s="116">
        <f>ROUNDUP([1]цены!G178,-1)</f>
        <v>3280</v>
      </c>
      <c r="L63" s="105">
        <v>11.18</v>
      </c>
      <c r="M63" s="100" t="e">
        <f>(K76/#REF!-1)*100</f>
        <v>#REF!</v>
      </c>
      <c r="N63" s="86" t="s">
        <v>222</v>
      </c>
      <c r="O63" s="81">
        <f>Q63*1.13</f>
        <v>32.65587</v>
      </c>
      <c r="P63" s="81"/>
      <c r="Q63" s="123">
        <f>[1]цены!G299</f>
        <v>28.899000000000001</v>
      </c>
      <c r="R63" s="109" t="s">
        <v>220</v>
      </c>
    </row>
    <row r="64" spans="1:18">
      <c r="A64" s="84" t="s">
        <v>164</v>
      </c>
      <c r="B64" s="84"/>
      <c r="C64" s="81">
        <f t="shared" si="3"/>
        <v>2559.6000000000004</v>
      </c>
      <c r="D64" s="81">
        <f t="shared" si="13"/>
        <v>2879.5500000000006</v>
      </c>
      <c r="E64" s="116">
        <f>ROUNDUP([1]цены!G65,-1)</f>
        <v>2370</v>
      </c>
      <c r="F64" s="82">
        <v>20.86</v>
      </c>
      <c r="G64" s="98" t="e">
        <f>(E63/#REF!-1)*100</f>
        <v>#REF!</v>
      </c>
      <c r="H64" s="84" t="s">
        <v>194</v>
      </c>
      <c r="I64" s="81">
        <f t="shared" si="0"/>
        <v>3542.4</v>
      </c>
      <c r="J64" s="81">
        <f t="shared" si="12"/>
        <v>3985.2000000000003</v>
      </c>
      <c r="K64" s="116">
        <f>ROUNDUP([1]цены!G179,-1)</f>
        <v>3280</v>
      </c>
      <c r="L64" s="85">
        <v>13.11</v>
      </c>
      <c r="M64" s="100" t="e">
        <f>(K77/#REF!-1)*100</f>
        <v>#REF!</v>
      </c>
      <c r="N64" s="119" t="s">
        <v>327</v>
      </c>
      <c r="O64" s="120"/>
      <c r="P64" s="121"/>
      <c r="Q64" s="122" t="s">
        <v>404</v>
      </c>
      <c r="R64" s="164" t="s">
        <v>405</v>
      </c>
    </row>
    <row r="65" spans="1:20">
      <c r="A65" s="84" t="s">
        <v>289</v>
      </c>
      <c r="B65" s="84"/>
      <c r="C65" s="81">
        <f t="shared" si="3"/>
        <v>2343.6000000000004</v>
      </c>
      <c r="D65" s="81">
        <f>[1]АКЦИЯ!F31/1.2*1.35</f>
        <v>0</v>
      </c>
      <c r="E65" s="116">
        <f>ROUNDUP([1]цены!G66,-1)</f>
        <v>2170</v>
      </c>
      <c r="F65" s="82">
        <v>20.86</v>
      </c>
      <c r="G65" s="98" t="e">
        <f>(E64/#REF!-1)*100</f>
        <v>#REF!</v>
      </c>
      <c r="H65" s="84" t="s">
        <v>262</v>
      </c>
      <c r="I65" s="81">
        <f t="shared" si="0"/>
        <v>3294</v>
      </c>
      <c r="J65" s="81">
        <f t="shared" si="12"/>
        <v>3705.7500000000005</v>
      </c>
      <c r="K65" s="116">
        <f>ROUNDUP([1]цены!G180,-1)</f>
        <v>3050</v>
      </c>
      <c r="L65" s="85">
        <v>15.75</v>
      </c>
      <c r="M65" s="100" t="e">
        <f>(K78/#REF!-1)*100</f>
        <v>#REF!</v>
      </c>
      <c r="N65" s="86" t="s">
        <v>86</v>
      </c>
      <c r="O65" s="92">
        <f>Q65*1.13</f>
        <v>3.3346299999999998</v>
      </c>
      <c r="P65" s="92">
        <f t="shared" ref="P65:P77" si="14">O65/1.2*1.35</f>
        <v>3.7514587500000003</v>
      </c>
      <c r="Q65" s="123">
        <f>[1]цены!G301</f>
        <v>2.9510000000000001</v>
      </c>
      <c r="R65" s="101">
        <v>2</v>
      </c>
      <c r="T65" s="142"/>
    </row>
    <row r="66" spans="1:20">
      <c r="A66" s="169" t="s">
        <v>216</v>
      </c>
      <c r="B66" s="170"/>
      <c r="C66" s="170"/>
      <c r="D66" s="170"/>
      <c r="E66" s="170"/>
      <c r="F66" s="171"/>
      <c r="G66" s="98" t="e">
        <f>(E72/#REF!-1)*100</f>
        <v>#REF!</v>
      </c>
      <c r="H66" s="169" t="s">
        <v>52</v>
      </c>
      <c r="I66" s="170"/>
      <c r="J66" s="170"/>
      <c r="K66" s="170"/>
      <c r="L66" s="171"/>
      <c r="M66" s="100" t="e">
        <f>(K79/#REF!-1)*100</f>
        <v>#REF!</v>
      </c>
      <c r="N66" s="86" t="s">
        <v>56</v>
      </c>
      <c r="O66" s="92">
        <f t="shared" ref="O66:O84" si="15">Q66*1.13</f>
        <v>1.8950099999999999</v>
      </c>
      <c r="P66" s="92">
        <f t="shared" si="14"/>
        <v>2.13188625</v>
      </c>
      <c r="Q66" s="123">
        <f>[1]цены!G302</f>
        <v>1.677</v>
      </c>
      <c r="R66" s="101">
        <v>1</v>
      </c>
    </row>
    <row r="67" spans="1:20">
      <c r="A67" s="84" t="s">
        <v>379</v>
      </c>
      <c r="B67" s="146"/>
      <c r="C67" s="81">
        <f>E67*1.08</f>
        <v>23.76</v>
      </c>
      <c r="D67" s="146"/>
      <c r="E67" s="116">
        <f>ROUND([1]цены!G68,0)</f>
        <v>22</v>
      </c>
      <c r="F67" s="82" t="s">
        <v>213</v>
      </c>
      <c r="G67" s="98"/>
      <c r="H67" s="84" t="s">
        <v>348</v>
      </c>
      <c r="I67" s="81">
        <f t="shared" ref="I67:I93" si="16">K67*1.08</f>
        <v>4428</v>
      </c>
      <c r="J67" s="81"/>
      <c r="K67" s="116">
        <f>ROUNDUP([1]цены!G182,-1)</f>
        <v>4100</v>
      </c>
      <c r="L67" s="85">
        <v>0.27100000000000002</v>
      </c>
      <c r="M67" s="100" t="e">
        <f>(K80/#REF!-1)*100</f>
        <v>#REF!</v>
      </c>
      <c r="N67" s="86" t="s">
        <v>57</v>
      </c>
      <c r="O67" s="92">
        <f t="shared" si="15"/>
        <v>1.6305900000000002</v>
      </c>
      <c r="P67" s="92">
        <f t="shared" si="14"/>
        <v>1.8344137500000004</v>
      </c>
      <c r="Q67" s="123">
        <f>[1]цены!G303</f>
        <v>1.4430000000000003</v>
      </c>
      <c r="R67" s="101">
        <v>0.59</v>
      </c>
    </row>
    <row r="68" spans="1:20">
      <c r="A68" s="84" t="s">
        <v>248</v>
      </c>
      <c r="B68" s="84"/>
      <c r="C68" s="81">
        <f>E68*1.08</f>
        <v>34.344000000000001</v>
      </c>
      <c r="D68" s="81"/>
      <c r="E68" s="116">
        <f>[1]цены!G69</f>
        <v>31.799999999999997</v>
      </c>
      <c r="F68" s="82" t="s">
        <v>213</v>
      </c>
      <c r="G68" s="98" t="e">
        <f>(E75/#REF!-1)*100</f>
        <v>#REF!</v>
      </c>
      <c r="H68" s="84" t="s">
        <v>349</v>
      </c>
      <c r="I68" s="81">
        <f t="shared" si="16"/>
        <v>4244.4000000000005</v>
      </c>
      <c r="J68" s="81"/>
      <c r="K68" s="116">
        <f>ROUNDUP([1]цены!G183,-1)</f>
        <v>3930</v>
      </c>
      <c r="L68" s="85">
        <v>0.38800000000000001</v>
      </c>
      <c r="M68" s="100" t="e">
        <f>(K81/#REF!-1)*100</f>
        <v>#REF!</v>
      </c>
      <c r="N68" s="86" t="s">
        <v>58</v>
      </c>
      <c r="O68" s="92">
        <f t="shared" si="15"/>
        <v>6.0963500000000002</v>
      </c>
      <c r="P68" s="92">
        <f t="shared" si="14"/>
        <v>6.8583937500000003</v>
      </c>
      <c r="Q68" s="123">
        <f>[1]цены!G304</f>
        <v>5.3950000000000005</v>
      </c>
      <c r="R68" s="101">
        <v>3.6</v>
      </c>
    </row>
    <row r="69" spans="1:20">
      <c r="A69" s="84" t="s">
        <v>249</v>
      </c>
      <c r="B69" s="84"/>
      <c r="C69" s="81">
        <f>E69*1.08</f>
        <v>50.543999999999997</v>
      </c>
      <c r="D69" s="81"/>
      <c r="E69" s="116">
        <f>[1]цены!G70</f>
        <v>46.8</v>
      </c>
      <c r="F69" s="82" t="s">
        <v>213</v>
      </c>
      <c r="G69" s="98" t="e">
        <f>(E76/#REF!-1)*100</f>
        <v>#REF!</v>
      </c>
      <c r="H69" s="84" t="s">
        <v>350</v>
      </c>
      <c r="I69" s="81">
        <f t="shared" si="16"/>
        <v>3661.2000000000003</v>
      </c>
      <c r="J69" s="81"/>
      <c r="K69" s="116">
        <f>ROUNDUP([1]цены!G184,-1)</f>
        <v>3390</v>
      </c>
      <c r="L69" s="85">
        <v>0.55600000000000005</v>
      </c>
      <c r="M69" s="100" t="e">
        <f>(K82/#REF!-1)*100</f>
        <v>#REF!</v>
      </c>
      <c r="N69" s="86" t="s">
        <v>256</v>
      </c>
      <c r="O69" s="92">
        <f t="shared" si="15"/>
        <v>3.7165699999999995</v>
      </c>
      <c r="P69" s="92">
        <f t="shared" si="14"/>
        <v>4.1811412499999996</v>
      </c>
      <c r="Q69" s="123">
        <f>[1]цены!G305</f>
        <v>3.2889999999999997</v>
      </c>
      <c r="R69" s="101">
        <v>1.8</v>
      </c>
    </row>
    <row r="70" spans="1:20">
      <c r="A70" s="84" t="s">
        <v>250</v>
      </c>
      <c r="B70" s="84"/>
      <c r="C70" s="81">
        <f>E70*1.08</f>
        <v>75.816000000000003</v>
      </c>
      <c r="D70" s="81"/>
      <c r="E70" s="116">
        <f>[1]цены!G71</f>
        <v>70.2</v>
      </c>
      <c r="F70" s="82" t="s">
        <v>213</v>
      </c>
      <c r="G70" s="98" t="e">
        <f>(E77/#REF!-1)*100</f>
        <v>#REF!</v>
      </c>
      <c r="H70" s="84" t="s">
        <v>351</v>
      </c>
      <c r="I70" s="81">
        <f t="shared" si="16"/>
        <v>3564.0000000000005</v>
      </c>
      <c r="J70" s="81"/>
      <c r="K70" s="116">
        <f>ROUNDUP([1]цены!G185,-1)</f>
        <v>3300</v>
      </c>
      <c r="L70" s="85">
        <v>0.68400000000000005</v>
      </c>
      <c r="M70" s="100" t="e">
        <f>(K84/#REF!-1)*100</f>
        <v>#REF!</v>
      </c>
      <c r="N70" s="86" t="s">
        <v>255</v>
      </c>
      <c r="O70" s="92">
        <f t="shared" si="15"/>
        <v>2.9086199999999995</v>
      </c>
      <c r="P70" s="92">
        <f t="shared" si="14"/>
        <v>3.2721974999999999</v>
      </c>
      <c r="Q70" s="123">
        <f>[1]цены!G306</f>
        <v>2.5739999999999998</v>
      </c>
      <c r="R70" s="101">
        <v>0.8</v>
      </c>
    </row>
    <row r="71" spans="1:20">
      <c r="A71" s="84" t="s">
        <v>214</v>
      </c>
      <c r="B71" s="84"/>
      <c r="C71" s="81">
        <f>E71*1.08</f>
        <v>104.97600000000001</v>
      </c>
      <c r="D71" s="81"/>
      <c r="E71" s="116">
        <f>[1]цены!G72</f>
        <v>97.2</v>
      </c>
      <c r="F71" s="82" t="s">
        <v>213</v>
      </c>
      <c r="G71" s="98" t="e">
        <f>(E78/#REF!-1)*100</f>
        <v>#REF!</v>
      </c>
      <c r="H71" s="84" t="s">
        <v>352</v>
      </c>
      <c r="I71" s="81">
        <f t="shared" si="16"/>
        <v>3542.4</v>
      </c>
      <c r="J71" s="81"/>
      <c r="K71" s="116">
        <f>ROUNDUP([1]цены!G186,-1)</f>
        <v>3280</v>
      </c>
      <c r="L71" s="85">
        <v>0.70399999999999996</v>
      </c>
      <c r="M71" s="100" t="e">
        <f>(K85/#REF!-1)*100</f>
        <v>#REF!</v>
      </c>
      <c r="N71" s="86" t="s">
        <v>254</v>
      </c>
      <c r="O71" s="92">
        <f t="shared" si="15"/>
        <v>15.98272</v>
      </c>
      <c r="P71" s="92">
        <f t="shared" si="14"/>
        <v>17.980560000000001</v>
      </c>
      <c r="Q71" s="123">
        <f>[1]цены!G307</f>
        <v>14.144000000000002</v>
      </c>
      <c r="R71" s="101">
        <v>5.65</v>
      </c>
    </row>
    <row r="72" spans="1:20">
      <c r="A72" s="169" t="s">
        <v>133</v>
      </c>
      <c r="B72" s="170"/>
      <c r="C72" s="170"/>
      <c r="D72" s="170"/>
      <c r="E72" s="170"/>
      <c r="F72" s="171"/>
      <c r="G72" s="98" t="e">
        <f>(E79/#REF!-1)*100</f>
        <v>#REF!</v>
      </c>
      <c r="H72" s="84" t="s">
        <v>353</v>
      </c>
      <c r="I72" s="81">
        <f t="shared" si="16"/>
        <v>3520.8</v>
      </c>
      <c r="J72" s="81"/>
      <c r="K72" s="116">
        <f>ROUNDUP([1]цены!G187,-1)</f>
        <v>3260</v>
      </c>
      <c r="L72" s="85">
        <v>0.86899999999999999</v>
      </c>
      <c r="M72" s="100" t="e">
        <f>(K86/#REF!-1)*100</f>
        <v>#REF!</v>
      </c>
      <c r="N72" s="86" t="s">
        <v>253</v>
      </c>
      <c r="O72" s="92">
        <f t="shared" si="15"/>
        <v>6.2873200000000002</v>
      </c>
      <c r="P72" s="92">
        <f t="shared" si="14"/>
        <v>7.0732350000000004</v>
      </c>
      <c r="Q72" s="123">
        <f>[1]цены!G308</f>
        <v>5.5640000000000009</v>
      </c>
      <c r="R72" s="85">
        <v>2.8</v>
      </c>
    </row>
    <row r="73" spans="1:20">
      <c r="A73" s="84" t="s">
        <v>270</v>
      </c>
      <c r="B73" s="84"/>
      <c r="C73" s="81">
        <f>E73*1.08</f>
        <v>2376</v>
      </c>
      <c r="D73" s="81">
        <f>C73/1.2*1.4</f>
        <v>2772</v>
      </c>
      <c r="E73" s="116">
        <f>ROUNDUP([1]цены!G74,-1)</f>
        <v>2200</v>
      </c>
      <c r="F73" s="82">
        <v>0.104</v>
      </c>
      <c r="G73" s="98" t="e">
        <f>(E81/#REF!-1)*100</f>
        <v>#REF!</v>
      </c>
      <c r="H73" s="84" t="s">
        <v>354</v>
      </c>
      <c r="I73" s="81">
        <f t="shared" si="16"/>
        <v>3466.8</v>
      </c>
      <c r="J73" s="81"/>
      <c r="K73" s="116">
        <f>ROUNDUP([1]цены!G188,-1)</f>
        <v>3210</v>
      </c>
      <c r="L73" s="85">
        <v>0.91100000000000003</v>
      </c>
      <c r="M73" s="100" t="e">
        <f>(K87/#REF!-1)*100</f>
        <v>#REF!</v>
      </c>
      <c r="N73" s="86" t="s">
        <v>59</v>
      </c>
      <c r="O73" s="92">
        <f t="shared" si="15"/>
        <v>5.1855699999999993</v>
      </c>
      <c r="P73" s="92">
        <f t="shared" si="14"/>
        <v>5.8337662499999992</v>
      </c>
      <c r="Q73" s="123">
        <f>[1]цены!G309</f>
        <v>4.5889999999999995</v>
      </c>
      <c r="R73" s="85">
        <v>1.9</v>
      </c>
    </row>
    <row r="74" spans="1:20">
      <c r="A74" s="84" t="s">
        <v>259</v>
      </c>
      <c r="B74" s="84"/>
      <c r="C74" s="81">
        <f t="shared" ref="C74:C81" si="17">E74*1.08</f>
        <v>2386.8000000000002</v>
      </c>
      <c r="D74" s="81">
        <f>C74/1.2*1.4</f>
        <v>2784.6000000000004</v>
      </c>
      <c r="E74" s="116">
        <f>ROUNDUP([1]цены!G75,-1)</f>
        <v>2210</v>
      </c>
      <c r="F74" s="82">
        <v>0.16300000000000001</v>
      </c>
      <c r="G74" s="98" t="e">
        <f>(#REF!/#REF!-1)*100</f>
        <v>#REF!</v>
      </c>
      <c r="H74" s="84" t="s">
        <v>355</v>
      </c>
      <c r="I74" s="81">
        <f t="shared" si="16"/>
        <v>3510.0000000000005</v>
      </c>
      <c r="J74" s="81"/>
      <c r="K74" s="116">
        <f>ROUNDUP([1]цены!G189,-1)</f>
        <v>3250</v>
      </c>
      <c r="L74" s="85">
        <v>1.1279999999999999</v>
      </c>
      <c r="M74" s="100" t="e">
        <f>(K88/#REF!-1)*100</f>
        <v>#REF!</v>
      </c>
      <c r="N74" s="86" t="s">
        <v>60</v>
      </c>
      <c r="O74" s="92">
        <f t="shared" si="15"/>
        <v>3.8340899999999993</v>
      </c>
      <c r="P74" s="92">
        <f t="shared" si="14"/>
        <v>4.3133512500000002</v>
      </c>
      <c r="Q74" s="123">
        <f>[1]цены!G310</f>
        <v>3.3929999999999998</v>
      </c>
      <c r="R74" s="85">
        <v>1.45</v>
      </c>
    </row>
    <row r="75" spans="1:20">
      <c r="A75" s="84" t="s">
        <v>258</v>
      </c>
      <c r="B75" s="84"/>
      <c r="C75" s="81">
        <f t="shared" si="17"/>
        <v>2386.8000000000002</v>
      </c>
      <c r="D75" s="81">
        <f>C75/1.2*1.4</f>
        <v>2784.6000000000004</v>
      </c>
      <c r="E75" s="116">
        <f>ROUNDUP([1]цены!G76,-1)</f>
        <v>2210</v>
      </c>
      <c r="F75" s="82">
        <v>0.222</v>
      </c>
      <c r="G75" s="98" t="e">
        <f>(E82/#REF!-1)*100</f>
        <v>#REF!</v>
      </c>
      <c r="H75" s="84" t="s">
        <v>53</v>
      </c>
      <c r="I75" s="81">
        <f t="shared" si="16"/>
        <v>2397.6000000000004</v>
      </c>
      <c r="J75" s="81">
        <f>I75/1.2*1.35</f>
        <v>2697.3000000000006</v>
      </c>
      <c r="K75" s="116">
        <f>ROUNDUP([1]цены!G190,-1)</f>
        <v>2220</v>
      </c>
      <c r="L75" s="85">
        <v>4</v>
      </c>
      <c r="M75" s="100" t="e">
        <f>(K89/#REF!-1)*100</f>
        <v>#REF!</v>
      </c>
      <c r="N75" s="86" t="s">
        <v>61</v>
      </c>
      <c r="O75" s="92">
        <f t="shared" si="15"/>
        <v>11.26723</v>
      </c>
      <c r="P75" s="92">
        <f t="shared" si="14"/>
        <v>12.675633750000001</v>
      </c>
      <c r="Q75" s="123">
        <f>[1]цены!G311</f>
        <v>9.9710000000000001</v>
      </c>
      <c r="R75" s="85">
        <v>3.47</v>
      </c>
    </row>
    <row r="76" spans="1:20">
      <c r="A76" s="84" t="s">
        <v>307</v>
      </c>
      <c r="B76" s="84"/>
      <c r="C76" s="81">
        <f>E76*1.08</f>
        <v>2322</v>
      </c>
      <c r="D76" s="81">
        <f>C76/1.2*1.4</f>
        <v>2709</v>
      </c>
      <c r="E76" s="116">
        <f>ROUNDUP([1]цены!G77,-1)</f>
        <v>2150</v>
      </c>
      <c r="F76" s="82">
        <v>0.39500000000000002</v>
      </c>
      <c r="G76" s="98" t="e">
        <f>(E83/#REF!-1)*100</f>
        <v>#REF!</v>
      </c>
      <c r="H76" s="84" t="s">
        <v>54</v>
      </c>
      <c r="I76" s="81">
        <f t="shared" si="16"/>
        <v>2397.6000000000004</v>
      </c>
      <c r="J76" s="81">
        <f t="shared" ref="J76:J93" si="18">I76/1.2*1.35</f>
        <v>2697.3000000000006</v>
      </c>
      <c r="K76" s="116">
        <f>ROUNDUP([1]цены!G191,-1)</f>
        <v>2220</v>
      </c>
      <c r="L76" s="85">
        <v>4.62</v>
      </c>
      <c r="M76" s="100" t="e">
        <f>(K90/#REF!-1)*100</f>
        <v>#REF!</v>
      </c>
      <c r="N76" s="86" t="s">
        <v>62</v>
      </c>
      <c r="O76" s="92">
        <f t="shared" si="15"/>
        <v>7.5065900000000001</v>
      </c>
      <c r="P76" s="92">
        <f t="shared" si="14"/>
        <v>8.4449137500000013</v>
      </c>
      <c r="Q76" s="123">
        <f>[1]цены!G312</f>
        <v>6.6430000000000007</v>
      </c>
      <c r="R76" s="85">
        <v>2.4750000000000001</v>
      </c>
    </row>
    <row r="77" spans="1:20">
      <c r="A77" s="84" t="s">
        <v>271</v>
      </c>
      <c r="B77" s="84"/>
      <c r="C77" s="81">
        <f t="shared" si="17"/>
        <v>2235.6000000000004</v>
      </c>
      <c r="D77" s="81">
        <v>1946.5853658536587</v>
      </c>
      <c r="E77" s="116">
        <f>ROUNDUP([1]цены!G78,-1)</f>
        <v>2070</v>
      </c>
      <c r="F77" s="82">
        <v>0.63300000000000001</v>
      </c>
      <c r="G77" s="98" t="e">
        <f>(E84/#REF!-1)*100</f>
        <v>#REF!</v>
      </c>
      <c r="H77" s="84" t="s">
        <v>55</v>
      </c>
      <c r="I77" s="81">
        <f t="shared" si="16"/>
        <v>2386.8000000000002</v>
      </c>
      <c r="J77" s="81">
        <f t="shared" si="18"/>
        <v>2685.1500000000005</v>
      </c>
      <c r="K77" s="116">
        <f>ROUNDUP([1]цены!G192,-1)</f>
        <v>2210</v>
      </c>
      <c r="L77" s="85">
        <v>5.4</v>
      </c>
      <c r="M77" s="100" t="e">
        <f>(K91/#REF!-1)*100</f>
        <v>#REF!</v>
      </c>
      <c r="N77" s="86" t="s">
        <v>63</v>
      </c>
      <c r="O77" s="92">
        <f t="shared" si="15"/>
        <v>5.6556499999999996</v>
      </c>
      <c r="P77" s="92">
        <f t="shared" si="14"/>
        <v>6.3626062499999998</v>
      </c>
      <c r="Q77" s="123">
        <f>[1]цены!G313</f>
        <v>5.0049999999999999</v>
      </c>
      <c r="R77" s="85">
        <v>1.905</v>
      </c>
    </row>
    <row r="78" spans="1:20">
      <c r="A78" s="84" t="s">
        <v>175</v>
      </c>
      <c r="B78" s="84"/>
      <c r="C78" s="81">
        <f t="shared" si="17"/>
        <v>2289.6000000000004</v>
      </c>
      <c r="D78" s="81">
        <f>C78/1.2*1.4</f>
        <v>2671.2000000000003</v>
      </c>
      <c r="E78" s="116">
        <f>E77+50</f>
        <v>2120</v>
      </c>
      <c r="F78" s="82">
        <v>0.63300000000000001</v>
      </c>
      <c r="G78" s="98" t="e">
        <f>(#REF!/#REF!-1)*100</f>
        <v>#REF!</v>
      </c>
      <c r="H78" s="84" t="s">
        <v>406</v>
      </c>
      <c r="I78" s="81">
        <f t="shared" si="16"/>
        <v>2386.8000000000002</v>
      </c>
      <c r="J78" s="81">
        <f t="shared" si="18"/>
        <v>2685.1500000000005</v>
      </c>
      <c r="K78" s="116">
        <f>ROUNDUP([1]цены!G193,-1)</f>
        <v>2210</v>
      </c>
      <c r="L78" s="85">
        <v>6.26</v>
      </c>
      <c r="M78" s="100" t="e">
        <f>(K92/#REF!-1)*100</f>
        <v>#REF!</v>
      </c>
      <c r="N78" s="86" t="s">
        <v>372</v>
      </c>
      <c r="O78" s="92">
        <f t="shared" si="15"/>
        <v>4.9505299999999997</v>
      </c>
      <c r="P78" s="83"/>
      <c r="Q78" s="123">
        <f>[1]цены!G314</f>
        <v>4.3810000000000002</v>
      </c>
      <c r="R78" s="85"/>
    </row>
    <row r="79" spans="1:20">
      <c r="A79" s="84" t="s">
        <v>290</v>
      </c>
      <c r="B79" s="84"/>
      <c r="C79" s="81">
        <f t="shared" si="17"/>
        <v>2235.6000000000004</v>
      </c>
      <c r="D79" s="81">
        <v>1922.1951219512198</v>
      </c>
      <c r="E79" s="116">
        <f>ROUNDUP([1]цены!G79,-1)</f>
        <v>2070</v>
      </c>
      <c r="F79" s="82">
        <v>0.91200000000000003</v>
      </c>
      <c r="G79" s="98" t="e">
        <f>(E85/#REF!-1)*100</f>
        <v>#REF!</v>
      </c>
      <c r="H79" s="84" t="s">
        <v>150</v>
      </c>
      <c r="I79" s="81">
        <f>K79*1.08</f>
        <v>2386.8000000000002</v>
      </c>
      <c r="J79" s="81">
        <f>I79/1.2*1.35</f>
        <v>2685.1500000000005</v>
      </c>
      <c r="K79" s="116">
        <f>ROUNDUP([1]цены!G194,-1)</f>
        <v>2210</v>
      </c>
      <c r="L79" s="85">
        <v>7.1</v>
      </c>
      <c r="M79" s="100" t="e">
        <f>(K93/#REF!-1)*100</f>
        <v>#REF!</v>
      </c>
      <c r="N79" s="86" t="s">
        <v>335</v>
      </c>
      <c r="O79" s="92">
        <f t="shared" si="15"/>
        <v>5.4499899999999997</v>
      </c>
      <c r="P79" s="83"/>
      <c r="Q79" s="123">
        <f>[1]цены!G315</f>
        <v>4.8230000000000004</v>
      </c>
      <c r="R79" s="129"/>
    </row>
    <row r="80" spans="1:20">
      <c r="A80" s="84" t="s">
        <v>178</v>
      </c>
      <c r="B80" s="84"/>
      <c r="C80" s="81">
        <f t="shared" si="17"/>
        <v>2289.6000000000004</v>
      </c>
      <c r="D80" s="81"/>
      <c r="E80" s="116">
        <f>E79+50</f>
        <v>2120</v>
      </c>
      <c r="F80" s="82">
        <v>0.91200000000000003</v>
      </c>
      <c r="G80" s="98" t="e">
        <f>(#REF!/#REF!-1)*100</f>
        <v>#REF!</v>
      </c>
      <c r="H80" s="84" t="s">
        <v>91</v>
      </c>
      <c r="I80" s="81">
        <f t="shared" si="16"/>
        <v>2473.2000000000003</v>
      </c>
      <c r="J80" s="81">
        <f t="shared" si="18"/>
        <v>2782.3500000000008</v>
      </c>
      <c r="K80" s="116">
        <f>ROUNDUP([1]цены!G195,-1)</f>
        <v>2290</v>
      </c>
      <c r="L80" s="85">
        <v>7.38</v>
      </c>
      <c r="M80" s="100" t="e">
        <f>(#REF!/#REF!-1)*100</f>
        <v>#REF!</v>
      </c>
      <c r="N80" s="86" t="s">
        <v>337</v>
      </c>
      <c r="O80" s="92">
        <f t="shared" si="15"/>
        <v>11.076259999999998</v>
      </c>
      <c r="P80" s="83"/>
      <c r="Q80" s="123">
        <f>[1]цены!G316</f>
        <v>9.8019999999999996</v>
      </c>
      <c r="R80" s="129"/>
    </row>
    <row r="81" spans="1:21">
      <c r="A81" s="84" t="s">
        <v>291</v>
      </c>
      <c r="B81" s="84"/>
      <c r="C81" s="81">
        <f t="shared" si="17"/>
        <v>2214</v>
      </c>
      <c r="D81" s="81">
        <v>1922.1951219512198</v>
      </c>
      <c r="E81" s="116">
        <f>ROUNDUP([1]цены!G80,-1)</f>
        <v>2050</v>
      </c>
      <c r="F81" s="82">
        <v>1.264</v>
      </c>
      <c r="G81" s="98" t="e">
        <f>(E86/#REF!-1)*100</f>
        <v>#REF!</v>
      </c>
      <c r="H81" s="84" t="s">
        <v>407</v>
      </c>
      <c r="I81" s="81">
        <f t="shared" si="16"/>
        <v>2138.4</v>
      </c>
      <c r="J81" s="81">
        <f t="shared" si="18"/>
        <v>2405.7000000000003</v>
      </c>
      <c r="K81" s="116">
        <f>ROUNDUP([1]цены!G196,-1)</f>
        <v>1980</v>
      </c>
      <c r="L81" s="85">
        <v>8.39</v>
      </c>
      <c r="M81" s="100" t="e">
        <f>(K94/#REF!-1)*100</f>
        <v>#REF!</v>
      </c>
      <c r="N81" s="86" t="s">
        <v>119</v>
      </c>
      <c r="O81" s="92">
        <f t="shared" si="15"/>
        <v>2.4679199999999999</v>
      </c>
      <c r="P81" s="83"/>
      <c r="Q81" s="123">
        <f>[1]цены!G317</f>
        <v>2.1840000000000002</v>
      </c>
      <c r="R81" s="129"/>
      <c r="U81" s="111"/>
    </row>
    <row r="82" spans="1:21">
      <c r="A82" s="84" t="s">
        <v>292</v>
      </c>
      <c r="B82" s="84"/>
      <c r="C82" s="81">
        <f t="shared" ref="C82:C89" si="19">E82+50</f>
        <v>2120</v>
      </c>
      <c r="D82" s="81">
        <v>1922.1951219512198</v>
      </c>
      <c r="E82" s="116">
        <f>ROUNDUP([1]цены!G81,-1)</f>
        <v>2070</v>
      </c>
      <c r="F82" s="82">
        <v>1.651</v>
      </c>
      <c r="G82" s="98" t="e">
        <f>(#REF!/#REF!-1)*100</f>
        <v>#REF!</v>
      </c>
      <c r="H82" s="84" t="s">
        <v>163</v>
      </c>
      <c r="I82" s="81">
        <f t="shared" si="16"/>
        <v>2430</v>
      </c>
      <c r="J82" s="81">
        <f t="shared" si="18"/>
        <v>2733.75</v>
      </c>
      <c r="K82" s="116">
        <f>ROUNDUP([1]цены!G197,-1)</f>
        <v>2250</v>
      </c>
      <c r="L82" s="85">
        <v>9.02</v>
      </c>
      <c r="M82" s="100" t="e">
        <f>(K95/#REF!-1)*100</f>
        <v>#REF!</v>
      </c>
      <c r="N82" s="86" t="s">
        <v>338</v>
      </c>
      <c r="O82" s="92">
        <f t="shared" si="15"/>
        <v>5.8906899999999993</v>
      </c>
      <c r="P82" s="83"/>
      <c r="Q82" s="123">
        <f>[1]цены!G318</f>
        <v>5.2130000000000001</v>
      </c>
      <c r="R82" s="129"/>
    </row>
    <row r="83" spans="1:21">
      <c r="A83" s="84" t="s">
        <v>293</v>
      </c>
      <c r="B83" s="84"/>
      <c r="C83" s="81">
        <f t="shared" si="19"/>
        <v>2250</v>
      </c>
      <c r="D83" s="81">
        <v>1922.1951219512198</v>
      </c>
      <c r="E83" s="116">
        <f>ROUNDUP([1]цены!G82,-1)</f>
        <v>2200</v>
      </c>
      <c r="F83" s="82">
        <v>2.0870000000000002</v>
      </c>
      <c r="G83" s="98"/>
      <c r="H83" s="84" t="s">
        <v>225</v>
      </c>
      <c r="I83" s="81">
        <f>K83*1.08</f>
        <v>2386.8000000000002</v>
      </c>
      <c r="J83" s="81">
        <f>I83/1.2*1.35</f>
        <v>2685.1500000000005</v>
      </c>
      <c r="K83" s="116">
        <f>ROUNDUP([1]цены!G198,-1)</f>
        <v>2210</v>
      </c>
      <c r="L83" s="85">
        <v>10.259</v>
      </c>
      <c r="M83" s="100" t="e">
        <f>(K96/#REF!-1)*100</f>
        <v>#REF!</v>
      </c>
      <c r="N83" s="86" t="s">
        <v>336</v>
      </c>
      <c r="O83" s="92">
        <f t="shared" si="15"/>
        <v>2.4679199999999999</v>
      </c>
      <c r="P83" s="83"/>
      <c r="Q83" s="123">
        <f>[1]цены!G319</f>
        <v>2.1840000000000002</v>
      </c>
      <c r="R83" s="129"/>
    </row>
    <row r="84" spans="1:21">
      <c r="A84" s="84" t="s">
        <v>294</v>
      </c>
      <c r="B84" s="84"/>
      <c r="C84" s="81">
        <f t="shared" si="19"/>
        <v>2100</v>
      </c>
      <c r="D84" s="81">
        <v>1922.1951219512198</v>
      </c>
      <c r="E84" s="116">
        <f>ROUNDUP([1]цены!G83,-1)</f>
        <v>2050</v>
      </c>
      <c r="F84" s="82">
        <v>2.581</v>
      </c>
      <c r="G84" s="98" t="e">
        <f>(E88/#REF!-1)*100</f>
        <v>#REF!</v>
      </c>
      <c r="H84" s="84" t="s">
        <v>92</v>
      </c>
      <c r="I84" s="81">
        <f t="shared" si="16"/>
        <v>2408.4</v>
      </c>
      <c r="J84" s="81">
        <f t="shared" si="18"/>
        <v>2709.4500000000003</v>
      </c>
      <c r="K84" s="116">
        <f>ROUNDUP([1]цены!G199,-1)</f>
        <v>2230</v>
      </c>
      <c r="L84" s="85">
        <v>10.85</v>
      </c>
      <c r="M84" s="100" t="e">
        <f>(K97/#REF!-1)*100</f>
        <v>#REF!</v>
      </c>
      <c r="N84" s="86" t="s">
        <v>339</v>
      </c>
      <c r="O84" s="92">
        <f t="shared" si="15"/>
        <v>5.3324699999999998</v>
      </c>
      <c r="P84" s="83"/>
      <c r="Q84" s="123">
        <f>[1]цены!G320</f>
        <v>4.7190000000000003</v>
      </c>
      <c r="R84" s="129"/>
    </row>
    <row r="85" spans="1:21">
      <c r="A85" s="84" t="s">
        <v>295</v>
      </c>
      <c r="B85" s="84"/>
      <c r="C85" s="81">
        <f t="shared" si="19"/>
        <v>2220</v>
      </c>
      <c r="D85" s="81">
        <v>1922.1951219512198</v>
      </c>
      <c r="E85" s="116">
        <f>ROUNDUP([1]цены!G84,-1)</f>
        <v>2170</v>
      </c>
      <c r="F85" s="82">
        <v>3.1030000000000002</v>
      </c>
      <c r="G85" s="98" t="e">
        <f>(E89/#REF!-1)*100</f>
        <v>#REF!</v>
      </c>
      <c r="H85" s="84" t="s">
        <v>140</v>
      </c>
      <c r="I85" s="81">
        <f t="shared" si="16"/>
        <v>2386.8000000000002</v>
      </c>
      <c r="J85" s="81">
        <f t="shared" si="18"/>
        <v>2685.1500000000005</v>
      </c>
      <c r="K85" s="116">
        <f>ROUNDUP([1]цены!G200,-1)</f>
        <v>2210</v>
      </c>
      <c r="L85" s="85">
        <v>11.18</v>
      </c>
      <c r="M85" s="100" t="e">
        <f>(#REF!/#REF!-1)*100</f>
        <v>#REF!</v>
      </c>
      <c r="N85" s="154" t="s">
        <v>340</v>
      </c>
      <c r="O85" s="155"/>
      <c r="P85" s="155"/>
      <c r="Q85" s="156"/>
      <c r="R85" s="110"/>
    </row>
    <row r="86" spans="1:21">
      <c r="A86" s="84" t="s">
        <v>296</v>
      </c>
      <c r="B86" s="84"/>
      <c r="C86" s="81">
        <f t="shared" si="19"/>
        <v>2120</v>
      </c>
      <c r="D86" s="81">
        <v>1922.1951219512198</v>
      </c>
      <c r="E86" s="116">
        <f>ROUNDUP([1]цены!G85,-1)</f>
        <v>2070</v>
      </c>
      <c r="F86" s="82">
        <v>4.0229999999999997</v>
      </c>
      <c r="G86" s="98"/>
      <c r="H86" s="84" t="s">
        <v>93</v>
      </c>
      <c r="I86" s="81">
        <f t="shared" si="16"/>
        <v>2419.2000000000003</v>
      </c>
      <c r="J86" s="81">
        <f t="shared" si="18"/>
        <v>2721.6000000000004</v>
      </c>
      <c r="K86" s="116">
        <f>ROUNDUP([1]цены!G201,-1)</f>
        <v>2240</v>
      </c>
      <c r="L86" s="85">
        <v>12.73</v>
      </c>
      <c r="M86" s="100" t="e">
        <f>(K98/#REF!-1)*100</f>
        <v>#REF!</v>
      </c>
      <c r="N86" s="86">
        <v>10</v>
      </c>
      <c r="O86" s="81">
        <f>Q86*1.08</f>
        <v>4665.6000000000004</v>
      </c>
      <c r="P86" s="81"/>
      <c r="Q86" s="116">
        <f>ROUNDUP([1]цены!G322,-1)</f>
        <v>4320</v>
      </c>
      <c r="R86" s="118">
        <v>9.4600000000000009</v>
      </c>
    </row>
    <row r="87" spans="1:21">
      <c r="A87" s="84" t="s">
        <v>297</v>
      </c>
      <c r="B87" s="84"/>
      <c r="C87" s="81">
        <f t="shared" si="19"/>
        <v>2170</v>
      </c>
      <c r="D87" s="81"/>
      <c r="E87" s="116">
        <f>E86+50</f>
        <v>2120</v>
      </c>
      <c r="F87" s="82">
        <v>4.0229999999999997</v>
      </c>
      <c r="G87" s="98" t="e">
        <f>(E90/#REF!-1)*100</f>
        <v>#REF!</v>
      </c>
      <c r="H87" s="84" t="s">
        <v>141</v>
      </c>
      <c r="I87" s="81">
        <f t="shared" si="16"/>
        <v>2494.8000000000002</v>
      </c>
      <c r="J87" s="81"/>
      <c r="K87" s="116">
        <f>ROUNDUP([1]цены!G202,-1)</f>
        <v>2310</v>
      </c>
      <c r="L87" s="85">
        <v>14.26</v>
      </c>
      <c r="M87" s="100" t="e">
        <f>(#REF!/#REF!-1)*100</f>
        <v>#REF!</v>
      </c>
      <c r="N87" s="86">
        <v>12</v>
      </c>
      <c r="O87" s="81">
        <f t="shared" ref="O87:O105" si="20">Q87*1.08</f>
        <v>4276.8</v>
      </c>
      <c r="P87" s="81">
        <f t="shared" ref="P87:P105" si="21">O87/1.2*1.4</f>
        <v>4989.6000000000004</v>
      </c>
      <c r="Q87" s="116">
        <f>ROUNDUP([1]цены!G323,-1)</f>
        <v>3960</v>
      </c>
      <c r="R87" s="85">
        <v>11.5</v>
      </c>
    </row>
    <row r="88" spans="1:21">
      <c r="A88" s="84" t="s">
        <v>298</v>
      </c>
      <c r="B88" s="84"/>
      <c r="C88" s="81">
        <f t="shared" si="19"/>
        <v>2210</v>
      </c>
      <c r="D88" s="81">
        <v>1922.1951219512198</v>
      </c>
      <c r="E88" s="116">
        <f>ROUNDUP([1]цены!G86,-1)</f>
        <v>2160</v>
      </c>
      <c r="F88" s="82">
        <v>5.0469999999999997</v>
      </c>
      <c r="G88" s="98" t="e">
        <f>(#REF!/#REF!-1)*100</f>
        <v>#REF!</v>
      </c>
      <c r="H88" s="84" t="s">
        <v>142</v>
      </c>
      <c r="I88" s="81">
        <f t="shared" si="16"/>
        <v>2505.6000000000004</v>
      </c>
      <c r="J88" s="81"/>
      <c r="K88" s="116">
        <f>ROUNDUP([1]цены!G203,-1)</f>
        <v>2320</v>
      </c>
      <c r="L88" s="85">
        <v>17.149999999999999</v>
      </c>
      <c r="M88" s="100" t="e">
        <f>(K99/#REF!-1)*100</f>
        <v>#REF!</v>
      </c>
      <c r="N88" s="86">
        <v>14</v>
      </c>
      <c r="O88" s="81">
        <f t="shared" si="20"/>
        <v>3510.0000000000005</v>
      </c>
      <c r="P88" s="81">
        <f t="shared" si="21"/>
        <v>4095.0000000000005</v>
      </c>
      <c r="Q88" s="116">
        <f>ROUNDUP([1]цены!G324,-1)</f>
        <v>3250</v>
      </c>
      <c r="R88" s="85">
        <v>13.7</v>
      </c>
    </row>
    <row r="89" spans="1:21">
      <c r="A89" s="84" t="s">
        <v>299</v>
      </c>
      <c r="B89" s="84"/>
      <c r="C89" s="81">
        <f t="shared" si="19"/>
        <v>2100</v>
      </c>
      <c r="D89" s="81">
        <v>1922.1951219512198</v>
      </c>
      <c r="E89" s="116">
        <f>ROUNDUP([1]цены!G87,-1)</f>
        <v>2050</v>
      </c>
      <c r="F89" s="82">
        <v>6.593</v>
      </c>
      <c r="G89" s="98"/>
      <c r="H89" s="84" t="s">
        <v>94</v>
      </c>
      <c r="I89" s="81">
        <f t="shared" si="16"/>
        <v>2430</v>
      </c>
      <c r="J89" s="81">
        <f t="shared" si="18"/>
        <v>2733.75</v>
      </c>
      <c r="K89" s="116">
        <f>ROUNDUP([1]цены!G204,-1)</f>
        <v>2250</v>
      </c>
      <c r="L89" s="85">
        <v>15.3</v>
      </c>
      <c r="M89" s="100" t="e">
        <f>(K100/#REF!-1)*100</f>
        <v>#REF!</v>
      </c>
      <c r="N89" s="86">
        <v>16</v>
      </c>
      <c r="O89" s="81">
        <f t="shared" si="20"/>
        <v>4752</v>
      </c>
      <c r="P89" s="81">
        <f t="shared" si="21"/>
        <v>5544</v>
      </c>
      <c r="Q89" s="116">
        <f>ROUNDUP([1]цены!G325,-1)</f>
        <v>4400</v>
      </c>
      <c r="R89" s="85">
        <v>15.9</v>
      </c>
    </row>
    <row r="90" spans="1:21">
      <c r="A90" s="169" t="s">
        <v>187</v>
      </c>
      <c r="B90" s="170"/>
      <c r="C90" s="170"/>
      <c r="D90" s="170"/>
      <c r="E90" s="170"/>
      <c r="F90" s="171"/>
      <c r="G90" s="98" t="e">
        <f>(#REF!/#REF!-1)*100</f>
        <v>#REF!</v>
      </c>
      <c r="H90" s="84" t="s">
        <v>211</v>
      </c>
      <c r="I90" s="81">
        <f t="shared" si="16"/>
        <v>2797.2000000000003</v>
      </c>
      <c r="J90" s="81">
        <f t="shared" si="18"/>
        <v>3146.8500000000008</v>
      </c>
      <c r="K90" s="116">
        <f>ROUNDUP([1]цены!G205,-1)</f>
        <v>2590</v>
      </c>
      <c r="L90" s="85">
        <v>31.73</v>
      </c>
      <c r="M90" s="100" t="e">
        <f>(K102/#REF!-1)*100</f>
        <v>#REF!</v>
      </c>
      <c r="N90" s="86">
        <v>18</v>
      </c>
      <c r="O90" s="81">
        <f t="shared" si="20"/>
        <v>4698</v>
      </c>
      <c r="P90" s="81">
        <f t="shared" si="21"/>
        <v>5481</v>
      </c>
      <c r="Q90" s="116">
        <f>ROUNDUP([1]цены!G326,-1)</f>
        <v>4350</v>
      </c>
      <c r="R90" s="85">
        <v>18.399999999999999</v>
      </c>
    </row>
    <row r="91" spans="1:21">
      <c r="A91" s="84" t="s">
        <v>269</v>
      </c>
      <c r="B91" s="84"/>
      <c r="C91" s="81">
        <f t="shared" ref="C91:C112" si="22">E91*1.08</f>
        <v>2513.1600000000003</v>
      </c>
      <c r="D91" s="81"/>
      <c r="E91" s="162">
        <v>2327</v>
      </c>
      <c r="F91" s="82">
        <v>0.19800000000000001</v>
      </c>
      <c r="G91" s="98" t="e">
        <f>(#REF!/#REF!-1)*100</f>
        <v>#REF!</v>
      </c>
      <c r="H91" s="84" t="s">
        <v>166</v>
      </c>
      <c r="I91" s="81">
        <f t="shared" si="16"/>
        <v>2894.4</v>
      </c>
      <c r="J91" s="81">
        <f t="shared" si="18"/>
        <v>3256.2000000000003</v>
      </c>
      <c r="K91" s="116">
        <f>ROUNDUP([1]цены!G206,-1)</f>
        <v>2680</v>
      </c>
      <c r="L91" s="85">
        <v>39.51</v>
      </c>
      <c r="M91" s="100" t="e">
        <f>(K103/#REF!-1)*100</f>
        <v>#REF!</v>
      </c>
      <c r="N91" s="86" t="s">
        <v>390</v>
      </c>
      <c r="O91" s="81">
        <f t="shared" si="20"/>
        <v>4698</v>
      </c>
      <c r="P91" s="81"/>
      <c r="Q91" s="116">
        <f>Q90</f>
        <v>4350</v>
      </c>
      <c r="R91" s="85">
        <v>15.4</v>
      </c>
    </row>
    <row r="92" spans="1:21">
      <c r="A92" s="84" t="s">
        <v>179</v>
      </c>
      <c r="B92" s="84"/>
      <c r="C92" s="81">
        <f>E92*1.08</f>
        <v>2484</v>
      </c>
      <c r="D92" s="81">
        <f t="shared" ref="D92:D103" si="23">C92/1.2*1.35</f>
        <v>2794.5</v>
      </c>
      <c r="E92" s="116">
        <f>ROUNDUP([1]цены!G90,-1)</f>
        <v>2300</v>
      </c>
      <c r="F92" s="82">
        <v>0.23499999999999999</v>
      </c>
      <c r="G92" s="98" t="e">
        <f>(E92/#REF!-1)*100</f>
        <v>#REF!</v>
      </c>
      <c r="H92" s="84" t="s">
        <v>95</v>
      </c>
      <c r="I92" s="81">
        <f t="shared" si="16"/>
        <v>3142.8</v>
      </c>
      <c r="J92" s="81">
        <f t="shared" si="18"/>
        <v>3535.650000000001</v>
      </c>
      <c r="K92" s="116">
        <f>ROUNDUP([1]цены!G207,-1)</f>
        <v>2910</v>
      </c>
      <c r="L92" s="85">
        <v>54.9</v>
      </c>
      <c r="M92" s="100" t="e">
        <f>(K104/#REF!-1)*100</f>
        <v>#REF!</v>
      </c>
      <c r="N92" s="86">
        <v>20</v>
      </c>
      <c r="O92" s="81">
        <f>Q92*1.08</f>
        <v>3477.6000000000004</v>
      </c>
      <c r="P92" s="81">
        <f>O92/1.2*1.4</f>
        <v>4057.2000000000003</v>
      </c>
      <c r="Q92" s="116">
        <f>ROUNDUP([1]цены!G327,-1)</f>
        <v>3220</v>
      </c>
      <c r="R92" s="85">
        <v>21</v>
      </c>
    </row>
    <row r="93" spans="1:21">
      <c r="A93" s="84" t="s">
        <v>156</v>
      </c>
      <c r="B93" s="84"/>
      <c r="C93" s="81">
        <f t="shared" si="22"/>
        <v>2462.4</v>
      </c>
      <c r="D93" s="81">
        <f t="shared" si="23"/>
        <v>2770.2000000000003</v>
      </c>
      <c r="E93" s="116">
        <f>ROUNDUP([1]цены!G91,-1)</f>
        <v>2280</v>
      </c>
      <c r="F93" s="82">
        <v>0.41799999999999998</v>
      </c>
      <c r="G93" s="98" t="e">
        <f>(E93/#REF!-1)*100</f>
        <v>#REF!</v>
      </c>
      <c r="H93" s="84" t="s">
        <v>167</v>
      </c>
      <c r="I93" s="81">
        <f t="shared" si="16"/>
        <v>3380.4</v>
      </c>
      <c r="J93" s="81">
        <f t="shared" si="18"/>
        <v>3802.9500000000003</v>
      </c>
      <c r="K93" s="116">
        <f>ROUNDUP([1]цены!G208,-1)</f>
        <v>3130</v>
      </c>
      <c r="L93" s="85">
        <v>153.30000000000001</v>
      </c>
      <c r="M93" s="100" t="e">
        <f>(K105/#REF!-1)*100</f>
        <v>#REF!</v>
      </c>
      <c r="N93" s="86" t="s">
        <v>131</v>
      </c>
      <c r="O93" s="81">
        <f t="shared" si="20"/>
        <v>3456</v>
      </c>
      <c r="P93" s="81">
        <f t="shared" si="21"/>
        <v>4031.9999999999995</v>
      </c>
      <c r="Q93" s="116">
        <f>ROUNDUP([1]цены!G328,-1)</f>
        <v>3200</v>
      </c>
      <c r="R93" s="85">
        <v>22.4</v>
      </c>
    </row>
    <row r="94" spans="1:21">
      <c r="A94" s="84" t="s">
        <v>157</v>
      </c>
      <c r="B94" s="84"/>
      <c r="C94" s="81">
        <f t="shared" si="22"/>
        <v>2484</v>
      </c>
      <c r="D94" s="81">
        <f t="shared" si="23"/>
        <v>2794.5</v>
      </c>
      <c r="E94" s="116">
        <f>ROUNDUP([1]цены!G92,-1)</f>
        <v>2300</v>
      </c>
      <c r="F94" s="82">
        <v>0.64400000000000002</v>
      </c>
      <c r="G94" s="98" t="e">
        <f>(E94/#REF!-1)*100</f>
        <v>#REF!</v>
      </c>
      <c r="H94" s="169" t="s">
        <v>79</v>
      </c>
      <c r="I94" s="170"/>
      <c r="J94" s="170"/>
      <c r="K94" s="170"/>
      <c r="L94" s="171"/>
      <c r="M94" s="100" t="e">
        <f>(#REF!/#REF!-1)*100</f>
        <v>#REF!</v>
      </c>
      <c r="N94" s="86" t="s">
        <v>263</v>
      </c>
      <c r="O94" s="81">
        <f t="shared" si="20"/>
        <v>3088.8</v>
      </c>
      <c r="P94" s="81"/>
      <c r="Q94" s="116">
        <f>ROUNDUP([1]цены!G329,-1)</f>
        <v>2860</v>
      </c>
      <c r="R94" s="85">
        <v>30.6</v>
      </c>
    </row>
    <row r="95" spans="1:21" ht="15" customHeight="1">
      <c r="A95" s="84" t="s">
        <v>19</v>
      </c>
      <c r="B95" s="84"/>
      <c r="C95" s="81">
        <f t="shared" si="22"/>
        <v>2462.4</v>
      </c>
      <c r="D95" s="81">
        <f t="shared" si="23"/>
        <v>2770.2000000000003</v>
      </c>
      <c r="E95" s="116">
        <f>ROUNDUP([1]цены!G93,-1)</f>
        <v>2280</v>
      </c>
      <c r="F95" s="82">
        <v>0.92700000000000005</v>
      </c>
      <c r="G95" s="98" t="e">
        <f>(#REF!/#REF!-1)*100</f>
        <v>#REF!</v>
      </c>
      <c r="H95" s="84" t="s">
        <v>370</v>
      </c>
      <c r="I95" s="81">
        <f>K95*1.08</f>
        <v>4438.8</v>
      </c>
      <c r="J95" s="81">
        <f>I95/1.2*1.35</f>
        <v>4993.6500000000005</v>
      </c>
      <c r="K95" s="116">
        <f>K96</f>
        <v>4110</v>
      </c>
      <c r="L95" s="85">
        <v>11.81</v>
      </c>
      <c r="M95" s="100" t="e">
        <f>(K106/#REF!-1)*100</f>
        <v>#REF!</v>
      </c>
      <c r="N95" s="86" t="s">
        <v>212</v>
      </c>
      <c r="O95" s="81">
        <f t="shared" si="20"/>
        <v>4514.4000000000005</v>
      </c>
      <c r="P95" s="81">
        <f t="shared" si="21"/>
        <v>5266.8</v>
      </c>
      <c r="Q95" s="116">
        <f>ROUNDUP([1]цены!G330,-1)</f>
        <v>4180</v>
      </c>
      <c r="R95" s="85">
        <v>38.299999999999997</v>
      </c>
    </row>
    <row r="96" spans="1:21" ht="15" customHeight="1">
      <c r="A96" s="84" t="s">
        <v>20</v>
      </c>
      <c r="B96" s="84"/>
      <c r="C96" s="81">
        <f t="shared" si="22"/>
        <v>2548.8000000000002</v>
      </c>
      <c r="D96" s="81">
        <f t="shared" si="23"/>
        <v>2867.400000000001</v>
      </c>
      <c r="E96" s="116">
        <f>ROUNDUP([1]цены!G94,-1)</f>
        <v>2360</v>
      </c>
      <c r="F96" s="82">
        <v>1.264</v>
      </c>
      <c r="G96" s="98" t="e">
        <f>(E95/#REF!-1)*100</f>
        <v>#REF!</v>
      </c>
      <c r="H96" s="84" t="s">
        <v>367</v>
      </c>
      <c r="I96" s="81">
        <f>K96*1.08</f>
        <v>4438.8</v>
      </c>
      <c r="J96" s="81">
        <f>I96/1.2*1.35</f>
        <v>4993.6500000000005</v>
      </c>
      <c r="K96" s="116">
        <f>ROUNDUP([1]цены!G211,-1)</f>
        <v>4110</v>
      </c>
      <c r="L96" s="85">
        <v>15.78</v>
      </c>
      <c r="M96" s="100" t="e">
        <f>(K107/#REF!-1)*100</f>
        <v>#REF!</v>
      </c>
      <c r="N96" s="86" t="s">
        <v>78</v>
      </c>
      <c r="O96" s="81">
        <f t="shared" si="20"/>
        <v>3207.6000000000004</v>
      </c>
      <c r="P96" s="81"/>
      <c r="Q96" s="116">
        <f>ROUNDUP([1]цены!G331,-1)</f>
        <v>2970</v>
      </c>
      <c r="R96" s="85">
        <v>25.7</v>
      </c>
    </row>
    <row r="97" spans="1:22" ht="15" customHeight="1">
      <c r="A97" s="84" t="s">
        <v>158</v>
      </c>
      <c r="B97" s="84"/>
      <c r="C97" s="81">
        <f t="shared" si="22"/>
        <v>2462.4</v>
      </c>
      <c r="D97" s="81">
        <f t="shared" si="23"/>
        <v>2770.2000000000003</v>
      </c>
      <c r="E97" s="116">
        <f>ROUNDUP([1]цены!G95,-1)</f>
        <v>2280</v>
      </c>
      <c r="F97" s="82">
        <v>1.651</v>
      </c>
      <c r="G97" s="98" t="e">
        <f>(E96/#REF!-1)*100</f>
        <v>#REF!</v>
      </c>
      <c r="H97" s="84" t="s">
        <v>369</v>
      </c>
      <c r="I97" s="81">
        <f>K97*1.08</f>
        <v>4438.8</v>
      </c>
      <c r="J97" s="81">
        <f>I97/1.2*1.35</f>
        <v>4993.6500000000005</v>
      </c>
      <c r="K97" s="116">
        <f>ROUNDUP([1]цены!G212,-1)</f>
        <v>4110</v>
      </c>
      <c r="L97" s="85">
        <v>18.79</v>
      </c>
      <c r="M97" s="100" t="e">
        <f>(K108/#REF!-1)*100</f>
        <v>#REF!</v>
      </c>
      <c r="N97" s="86" t="s">
        <v>247</v>
      </c>
      <c r="O97" s="81">
        <f t="shared" si="20"/>
        <v>3153.6000000000004</v>
      </c>
      <c r="P97" s="81">
        <f t="shared" si="21"/>
        <v>3679.2000000000003</v>
      </c>
      <c r="Q97" s="116">
        <f>ROUNDUP([1]цены!G332,-1)</f>
        <v>2920</v>
      </c>
      <c r="R97" s="85">
        <v>72.400000000000006</v>
      </c>
      <c r="S97" s="87"/>
    </row>
    <row r="98" spans="1:22" ht="15" customHeight="1">
      <c r="A98" s="84" t="s">
        <v>21</v>
      </c>
      <c r="B98" s="84"/>
      <c r="C98" s="81">
        <f t="shared" si="22"/>
        <v>2462.4</v>
      </c>
      <c r="D98" s="81">
        <f t="shared" si="23"/>
        <v>2770.2000000000003</v>
      </c>
      <c r="E98" s="116">
        <f>ROUNDUP([1]цены!G96,-1)</f>
        <v>2280</v>
      </c>
      <c r="F98" s="82">
        <v>2.0870000000000002</v>
      </c>
      <c r="G98" s="98" t="e">
        <f>(E97/#REF!-1)*100</f>
        <v>#REF!</v>
      </c>
      <c r="H98" s="84" t="s">
        <v>368</v>
      </c>
      <c r="I98" s="81">
        <f>K98*1.08</f>
        <v>4438.8</v>
      </c>
      <c r="J98" s="81">
        <f>I98/1.2*1.35</f>
        <v>4993.6500000000005</v>
      </c>
      <c r="K98" s="116">
        <f>ROUNDUP([1]цены!G213,-1)</f>
        <v>4110</v>
      </c>
      <c r="L98" s="85">
        <v>18.989999999999998</v>
      </c>
      <c r="M98" s="100" t="e">
        <f>(K109/#REF!-1)*100</f>
        <v>#REF!</v>
      </c>
      <c r="N98" s="86">
        <v>30</v>
      </c>
      <c r="O98" s="81">
        <f>Q98*1.08</f>
        <v>3456</v>
      </c>
      <c r="P98" s="81">
        <f>O98/1.2*1.4</f>
        <v>4031.9999999999995</v>
      </c>
      <c r="Q98" s="116">
        <f>ROUNDUP([1]цены!G333,-1)</f>
        <v>3200</v>
      </c>
      <c r="R98" s="85">
        <v>36.5</v>
      </c>
      <c r="S98" s="87"/>
    </row>
    <row r="99" spans="1:22" ht="15" customHeight="1">
      <c r="A99" s="84" t="s">
        <v>22</v>
      </c>
      <c r="B99" s="84"/>
      <c r="C99" s="81">
        <f>E99*1.08</f>
        <v>2462.4</v>
      </c>
      <c r="D99" s="81">
        <f>C99/1.2*1.35</f>
        <v>2770.2000000000003</v>
      </c>
      <c r="E99" s="116">
        <f>ROUNDUP([1]цены!G97,-1)</f>
        <v>2280</v>
      </c>
      <c r="F99" s="82">
        <v>2.581</v>
      </c>
      <c r="G99" s="98" t="e">
        <f>(E98/#REF!-1)*100</f>
        <v>#REF!</v>
      </c>
      <c r="H99" s="84" t="s">
        <v>371</v>
      </c>
      <c r="I99" s="81">
        <f>K99*1.08</f>
        <v>4438.8</v>
      </c>
      <c r="J99" s="81">
        <f>I99/1.2*1.35</f>
        <v>4993.6500000000005</v>
      </c>
      <c r="K99" s="116">
        <f>K96</f>
        <v>4110</v>
      </c>
      <c r="L99" s="85">
        <v>70.14</v>
      </c>
      <c r="M99" s="100" t="e">
        <f>(K110/#REF!-1)*100</f>
        <v>#REF!</v>
      </c>
      <c r="N99" s="86" t="s">
        <v>264</v>
      </c>
      <c r="O99" s="81">
        <f>Q99*1.08</f>
        <v>2916</v>
      </c>
      <c r="P99" s="81">
        <f>O99/1.2*1.4</f>
        <v>3402</v>
      </c>
      <c r="Q99" s="116">
        <f>ROUNDUP([1]цены!G334,-1)</f>
        <v>2700</v>
      </c>
      <c r="R99" s="85">
        <v>36.6</v>
      </c>
      <c r="S99" s="88"/>
    </row>
    <row r="100" spans="1:22" ht="15" customHeight="1">
      <c r="A100" s="84" t="s">
        <v>186</v>
      </c>
      <c r="B100" s="84"/>
      <c r="C100" s="81">
        <f>E100*1.08</f>
        <v>2775.6000000000004</v>
      </c>
      <c r="D100" s="81">
        <f>C100/1.2*1.35</f>
        <v>3122.5500000000006</v>
      </c>
      <c r="E100" s="116">
        <f>ROUNDUP([1]цены!G98,-1)</f>
        <v>2570</v>
      </c>
      <c r="F100" s="82">
        <v>4.0229999999999997</v>
      </c>
      <c r="G100" s="98" t="e">
        <f>(E103/#REF!-1)*100</f>
        <v>#REF!</v>
      </c>
      <c r="H100" s="169" t="s">
        <v>64</v>
      </c>
      <c r="I100" s="170"/>
      <c r="J100" s="170"/>
      <c r="K100" s="170"/>
      <c r="L100" s="171"/>
      <c r="M100" s="100" t="e">
        <f>(#REF!/#REF!-1)*100</f>
        <v>#REF!</v>
      </c>
      <c r="N100" s="86" t="s">
        <v>329</v>
      </c>
      <c r="O100" s="81">
        <f>Q100*1.08</f>
        <v>3078</v>
      </c>
      <c r="P100" s="81">
        <f>O100/1.2*1.4</f>
        <v>3590.9999999999995</v>
      </c>
      <c r="Q100" s="116">
        <f>ROUNDUP([1]цены!G335,-1)</f>
        <v>2850</v>
      </c>
      <c r="R100" s="85">
        <v>84.8</v>
      </c>
      <c r="S100" s="87"/>
    </row>
    <row r="101" spans="1:22" ht="15" customHeight="1">
      <c r="A101" s="84" t="s">
        <v>381</v>
      </c>
      <c r="B101" s="84"/>
      <c r="C101" s="81">
        <f>E101*1.08</f>
        <v>2678.4</v>
      </c>
      <c r="D101" s="81"/>
      <c r="E101" s="116">
        <f>ROUNDUP([1]цены!G99,-1)</f>
        <v>2480</v>
      </c>
      <c r="F101" s="82">
        <v>7.07</v>
      </c>
      <c r="G101" s="98"/>
      <c r="H101" s="84" t="s">
        <v>287</v>
      </c>
      <c r="I101" s="81">
        <f>K101*1.08</f>
        <v>2926.8</v>
      </c>
      <c r="J101" s="81"/>
      <c r="K101" s="116">
        <f>ROUNDUP([1]цены!G216,-1)</f>
        <v>2710</v>
      </c>
      <c r="L101" s="85">
        <v>4.84</v>
      </c>
      <c r="M101" s="100" t="e">
        <f>(#REF!/#REF!-1)*100</f>
        <v>#REF!</v>
      </c>
      <c r="N101" s="86" t="s">
        <v>171</v>
      </c>
      <c r="O101" s="81">
        <f>Q101*1.08</f>
        <v>3358.8</v>
      </c>
      <c r="P101" s="81">
        <f>O101/1.2*1.4</f>
        <v>3918.6000000000004</v>
      </c>
      <c r="Q101" s="116">
        <f>ROUNDUP([1]цены!G336,-1)</f>
        <v>3110</v>
      </c>
      <c r="R101" s="85">
        <v>56.8</v>
      </c>
      <c r="S101" s="87"/>
    </row>
    <row r="102" spans="1:22" ht="15" customHeight="1">
      <c r="A102" s="84" t="s">
        <v>365</v>
      </c>
      <c r="B102" s="84"/>
      <c r="C102" s="81">
        <f>E102*1.08</f>
        <v>2203.2000000000003</v>
      </c>
      <c r="D102" s="81"/>
      <c r="E102" s="116">
        <f>ROUNDUP([1]цены!G100,-1)</f>
        <v>2040</v>
      </c>
      <c r="F102" s="124">
        <v>44</v>
      </c>
      <c r="G102" s="98" t="e">
        <f>(E106/#REF!-1)*100</f>
        <v>#REF!</v>
      </c>
      <c r="H102" s="84" t="s">
        <v>310</v>
      </c>
      <c r="I102" s="81">
        <f>K102*1.08</f>
        <v>3024</v>
      </c>
      <c r="J102" s="81">
        <f>I102/1.2*1.4</f>
        <v>3528</v>
      </c>
      <c r="K102" s="116">
        <f>ROUNDUP([1]цены!G217,-1)</f>
        <v>2800</v>
      </c>
      <c r="L102" s="101">
        <v>5.9</v>
      </c>
      <c r="M102" s="100" t="e">
        <f>(#REF!/#REF!-1)*100</f>
        <v>#REF!</v>
      </c>
      <c r="N102" s="86" t="s">
        <v>330</v>
      </c>
      <c r="O102" s="81">
        <f t="shared" si="20"/>
        <v>3153.6000000000004</v>
      </c>
      <c r="P102" s="81">
        <f t="shared" si="21"/>
        <v>3679.2000000000003</v>
      </c>
      <c r="Q102" s="116">
        <f>ROUNDUP([1]цены!G337,-1)</f>
        <v>2920</v>
      </c>
      <c r="R102" s="85">
        <v>43.3</v>
      </c>
    </row>
    <row r="103" spans="1:22">
      <c r="A103" s="84" t="s">
        <v>366</v>
      </c>
      <c r="B103" s="84"/>
      <c r="C103" s="81">
        <f t="shared" si="22"/>
        <v>2203.2000000000003</v>
      </c>
      <c r="D103" s="81">
        <f t="shared" si="23"/>
        <v>2478.6000000000004</v>
      </c>
      <c r="E103" s="116">
        <f>ROUNDUP([1]цены!G101,-1)</f>
        <v>2040</v>
      </c>
      <c r="F103" s="82">
        <v>61.65</v>
      </c>
      <c r="G103" s="98" t="e">
        <f>(E107/#REF!-1)*100</f>
        <v>#REF!</v>
      </c>
      <c r="H103" s="84" t="s">
        <v>308</v>
      </c>
      <c r="I103" s="81">
        <f t="shared" ref="I103:I111" si="24">K103*1.08</f>
        <v>2797.2000000000003</v>
      </c>
      <c r="J103" s="81">
        <f t="shared" ref="J103:J110" si="25">I103/1.2*1.4</f>
        <v>3263.4000000000005</v>
      </c>
      <c r="K103" s="116">
        <f>ROUNDUP([1]цены!G218,-1)</f>
        <v>2590</v>
      </c>
      <c r="L103" s="85">
        <v>7.05</v>
      </c>
      <c r="M103" s="100" t="e">
        <f>(K112/#REF!-1)*100</f>
        <v>#REF!</v>
      </c>
      <c r="N103" s="86" t="s">
        <v>284</v>
      </c>
      <c r="O103" s="81">
        <f>Q103*1.08</f>
        <v>3153.6000000000004</v>
      </c>
      <c r="P103" s="81">
        <f>O103/1.2*1.4</f>
        <v>3679.2000000000003</v>
      </c>
      <c r="Q103" s="116">
        <f>ROUNDUP([1]цены!G338,-1)</f>
        <v>2920</v>
      </c>
      <c r="R103" s="85">
        <v>75.099999999999994</v>
      </c>
    </row>
    <row r="104" spans="1:22">
      <c r="A104" s="84" t="s">
        <v>382</v>
      </c>
      <c r="B104" s="84"/>
      <c r="C104" s="81">
        <f t="shared" si="22"/>
        <v>2116.8000000000002</v>
      </c>
      <c r="D104" s="81"/>
      <c r="E104" s="116">
        <f>ROUNDUP([1]цены!G102,-1)</f>
        <v>1960</v>
      </c>
      <c r="F104" s="82">
        <v>88.736000000000004</v>
      </c>
      <c r="G104" s="98"/>
      <c r="H104" s="84" t="s">
        <v>309</v>
      </c>
      <c r="I104" s="81">
        <f t="shared" si="24"/>
        <v>2840.4</v>
      </c>
      <c r="J104" s="81">
        <f t="shared" si="25"/>
        <v>3313.7999999999997</v>
      </c>
      <c r="K104" s="116">
        <f>ROUNDUP([1]цены!G219,-1)</f>
        <v>2630</v>
      </c>
      <c r="L104" s="85">
        <v>8.59</v>
      </c>
      <c r="M104" s="100" t="e">
        <f>(K113/#REF!-1)*100</f>
        <v>#REF!</v>
      </c>
      <c r="N104" s="86" t="s">
        <v>81</v>
      </c>
      <c r="O104" s="81">
        <f t="shared" si="20"/>
        <v>3358.8</v>
      </c>
      <c r="P104" s="81">
        <f t="shared" si="21"/>
        <v>3918.6000000000004</v>
      </c>
      <c r="Q104" s="116">
        <f>ROUNDUP([1]цены!G339,-1)</f>
        <v>3110</v>
      </c>
      <c r="R104" s="85">
        <v>48.1</v>
      </c>
    </row>
    <row r="105" spans="1:22">
      <c r="A105" s="84" t="s">
        <v>383</v>
      </c>
      <c r="B105" s="84"/>
      <c r="C105" s="81">
        <f>E105*1.08</f>
        <v>2203.2000000000003</v>
      </c>
      <c r="D105" s="81">
        <f>C105/1.2*1.35</f>
        <v>2478.6000000000004</v>
      </c>
      <c r="E105" s="116">
        <f>ROUNDUP([1]цены!G103,-1)</f>
        <v>2040</v>
      </c>
      <c r="F105" s="124">
        <v>120</v>
      </c>
      <c r="G105" s="98" t="e">
        <f>(E108/#REF!-1)*100</f>
        <v>#REF!</v>
      </c>
      <c r="H105" s="84" t="s">
        <v>311</v>
      </c>
      <c r="I105" s="81">
        <f t="shared" si="24"/>
        <v>3056.4</v>
      </c>
      <c r="J105" s="81">
        <f t="shared" si="25"/>
        <v>3565.7999999999997</v>
      </c>
      <c r="K105" s="116">
        <f>ROUNDUP([1]цены!G220,-1)</f>
        <v>2830</v>
      </c>
      <c r="L105" s="85">
        <v>10.7</v>
      </c>
      <c r="M105" s="100" t="e">
        <f>(K114/#REF!-1)*100</f>
        <v>#REF!</v>
      </c>
      <c r="N105" s="86" t="s">
        <v>82</v>
      </c>
      <c r="O105" s="81">
        <f t="shared" si="20"/>
        <v>3078</v>
      </c>
      <c r="P105" s="81">
        <f t="shared" si="21"/>
        <v>3590.9999999999995</v>
      </c>
      <c r="Q105" s="116">
        <f>ROUNDUP([1]цены!G340,-1)</f>
        <v>2850</v>
      </c>
      <c r="R105" s="85">
        <v>54.7</v>
      </c>
    </row>
    <row r="106" spans="1:22">
      <c r="A106" s="169" t="s">
        <v>33</v>
      </c>
      <c r="B106" s="170"/>
      <c r="C106" s="170"/>
      <c r="D106" s="170"/>
      <c r="E106" s="170"/>
      <c r="F106" s="171"/>
      <c r="G106" s="98" t="e">
        <f>(E109/#REF!-1)*100</f>
        <v>#REF!</v>
      </c>
      <c r="H106" s="84" t="s">
        <v>312</v>
      </c>
      <c r="I106" s="81">
        <f t="shared" si="24"/>
        <v>3045.6000000000004</v>
      </c>
      <c r="J106" s="81">
        <f>I106/1.2*1.4</f>
        <v>3553.2000000000003</v>
      </c>
      <c r="K106" s="116">
        <f>ROUNDUP([1]цены!G221,-1)</f>
        <v>2820</v>
      </c>
      <c r="L106" s="85">
        <v>12.3</v>
      </c>
      <c r="M106" s="100" t="e">
        <f>(K115/#REF!-1)*100</f>
        <v>#REF!</v>
      </c>
      <c r="N106" s="169" t="s">
        <v>363</v>
      </c>
      <c r="O106" s="170"/>
      <c r="P106" s="170"/>
      <c r="Q106" s="170"/>
      <c r="R106" s="171"/>
    </row>
    <row r="107" spans="1:22">
      <c r="A107" s="84" t="s">
        <v>34</v>
      </c>
      <c r="B107" s="84"/>
      <c r="C107" s="81">
        <f t="shared" si="22"/>
        <v>2894.4</v>
      </c>
      <c r="D107" s="81">
        <f>C107/1.2*1.35</f>
        <v>3256.2000000000003</v>
      </c>
      <c r="E107" s="116">
        <f>E108</f>
        <v>2680</v>
      </c>
      <c r="F107" s="82">
        <v>5.6000000000000001E-2</v>
      </c>
      <c r="G107" s="98" t="e">
        <f>(#REF!/#REF!-1)*100</f>
        <v>#REF!</v>
      </c>
      <c r="H107" s="84" t="s">
        <v>313</v>
      </c>
      <c r="I107" s="81">
        <f t="shared" si="24"/>
        <v>3056.4</v>
      </c>
      <c r="J107" s="81">
        <f t="shared" si="25"/>
        <v>3565.7999999999997</v>
      </c>
      <c r="K107" s="116">
        <f>ROUNDUP([1]цены!G222,-1)</f>
        <v>2830</v>
      </c>
      <c r="L107" s="85">
        <v>14.2</v>
      </c>
      <c r="M107" s="100" t="e">
        <f>(K116/#REF!-1)*100</f>
        <v>#REF!</v>
      </c>
      <c r="N107" s="86" t="s">
        <v>273</v>
      </c>
      <c r="O107" s="84"/>
      <c r="P107" s="125"/>
      <c r="Q107" s="126">
        <v>10.5</v>
      </c>
      <c r="R107" s="147"/>
    </row>
    <row r="108" spans="1:22">
      <c r="A108" s="84" t="s">
        <v>35</v>
      </c>
      <c r="B108" s="84"/>
      <c r="C108" s="81">
        <f t="shared" si="22"/>
        <v>2894.4</v>
      </c>
      <c r="D108" s="81">
        <f>C108/1.2*1.35</f>
        <v>3256.2000000000003</v>
      </c>
      <c r="E108" s="116">
        <f>ROUNDUP([1]цены!G106,-1)</f>
        <v>2680</v>
      </c>
      <c r="F108" s="82">
        <v>0.1</v>
      </c>
      <c r="G108" s="98" t="e">
        <f>(#REF!/#REF!-1)*100</f>
        <v>#REF!</v>
      </c>
      <c r="H108" s="84" t="s">
        <v>314</v>
      </c>
      <c r="I108" s="81">
        <f t="shared" si="24"/>
        <v>3024</v>
      </c>
      <c r="J108" s="81">
        <f t="shared" si="25"/>
        <v>3528</v>
      </c>
      <c r="K108" s="116">
        <f>ROUNDUP([1]цены!G223,-1)</f>
        <v>2800</v>
      </c>
      <c r="L108" s="85">
        <v>16.3</v>
      </c>
      <c r="M108" s="100" t="e">
        <f>(K118/#REF!-1)*100</f>
        <v>#REF!</v>
      </c>
      <c r="N108" s="86" t="s">
        <v>274</v>
      </c>
      <c r="O108" s="84"/>
      <c r="P108" s="125"/>
      <c r="Q108" s="126">
        <v>8.6300000000000008</v>
      </c>
      <c r="R108" s="128"/>
    </row>
    <row r="109" spans="1:22">
      <c r="A109" s="84" t="s">
        <v>36</v>
      </c>
      <c r="B109" s="84"/>
      <c r="C109" s="81">
        <f t="shared" si="22"/>
        <v>2894.4</v>
      </c>
      <c r="D109" s="81">
        <f>C109/1.2*1.35</f>
        <v>3256.2000000000003</v>
      </c>
      <c r="E109" s="116">
        <f>E108</f>
        <v>2680</v>
      </c>
      <c r="F109" s="82">
        <v>0.16300000000000001</v>
      </c>
      <c r="G109" s="98" t="e">
        <f>(#REF!/#REF!-1)*100</f>
        <v>#REF!</v>
      </c>
      <c r="H109" s="84" t="s">
        <v>315</v>
      </c>
      <c r="I109" s="81">
        <f t="shared" si="24"/>
        <v>4147.2000000000007</v>
      </c>
      <c r="J109" s="81">
        <f>I109/1.2*1.4</f>
        <v>4838.4000000000005</v>
      </c>
      <c r="K109" s="116">
        <f>ROUNDUP([1]цены!G224,-1)</f>
        <v>3840</v>
      </c>
      <c r="L109" s="85">
        <v>18.399999999999999</v>
      </c>
      <c r="M109" s="100" t="e">
        <f>(K119/#REF!-1)*100</f>
        <v>#REF!</v>
      </c>
      <c r="N109" s="86" t="s">
        <v>275</v>
      </c>
      <c r="O109" s="84"/>
      <c r="P109" s="125"/>
      <c r="Q109" s="126">
        <v>5.4</v>
      </c>
      <c r="R109" s="128"/>
      <c r="V109" s="89" t="s">
        <v>391</v>
      </c>
    </row>
    <row r="110" spans="1:22" ht="18.75" customHeight="1">
      <c r="A110" s="169" t="s">
        <v>30</v>
      </c>
      <c r="B110" s="170"/>
      <c r="C110" s="170"/>
      <c r="D110" s="170"/>
      <c r="E110" s="170"/>
      <c r="F110" s="171"/>
      <c r="G110" s="98" t="e">
        <f>(E110/#REF!-1)*100</f>
        <v>#REF!</v>
      </c>
      <c r="H110" s="84" t="s">
        <v>316</v>
      </c>
      <c r="I110" s="81">
        <f t="shared" si="24"/>
        <v>4028.4</v>
      </c>
      <c r="J110" s="81">
        <f t="shared" si="25"/>
        <v>4699.7999999999993</v>
      </c>
      <c r="K110" s="116">
        <f>ROUNDUP([1]цены!G225,-1)</f>
        <v>3730</v>
      </c>
      <c r="L110" s="85">
        <v>21</v>
      </c>
      <c r="M110" s="100" t="e">
        <f>(K121/#REF!-1)*100</f>
        <v>#REF!</v>
      </c>
      <c r="N110" s="199" t="s">
        <v>361</v>
      </c>
      <c r="O110" s="200"/>
      <c r="P110" s="200"/>
      <c r="Q110" s="200"/>
      <c r="R110" s="201"/>
    </row>
    <row r="111" spans="1:22">
      <c r="A111" s="84" t="s">
        <v>31</v>
      </c>
      <c r="B111" s="84"/>
      <c r="C111" s="81">
        <f t="shared" si="22"/>
        <v>2538</v>
      </c>
      <c r="D111" s="90">
        <f t="shared" ref="D111:D116" si="26">C111/1.2*1.35</f>
        <v>2855.25</v>
      </c>
      <c r="E111" s="116">
        <f>ROUNDUP([1]цены!G109,-1)</f>
        <v>2350</v>
      </c>
      <c r="F111" s="85">
        <v>0.79</v>
      </c>
      <c r="G111" s="98" t="e">
        <f>(E111/#REF!-1)*100</f>
        <v>#REF!</v>
      </c>
      <c r="H111" s="84" t="s">
        <v>317</v>
      </c>
      <c r="I111" s="81">
        <f t="shared" si="24"/>
        <v>4125.6000000000004</v>
      </c>
      <c r="J111" s="81">
        <f>I111/1.2*1.4</f>
        <v>4813.2000000000007</v>
      </c>
      <c r="K111" s="116">
        <f>ROUNDUP([1]цены!G226,-1)</f>
        <v>3820</v>
      </c>
      <c r="L111" s="85">
        <v>24</v>
      </c>
      <c r="M111" s="100" t="e">
        <f>(K125/#REF!-1)*100</f>
        <v>#REF!</v>
      </c>
      <c r="N111" s="130" t="s">
        <v>356</v>
      </c>
      <c r="O111" s="155"/>
      <c r="P111" s="155"/>
      <c r="Q111" s="136">
        <v>23.99</v>
      </c>
      <c r="R111" s="156"/>
    </row>
    <row r="112" spans="1:22" ht="15" customHeight="1">
      <c r="A112" s="84" t="s">
        <v>32</v>
      </c>
      <c r="B112" s="84"/>
      <c r="C112" s="81">
        <f t="shared" si="22"/>
        <v>2926.8</v>
      </c>
      <c r="D112" s="90">
        <f t="shared" si="26"/>
        <v>3292.650000000001</v>
      </c>
      <c r="E112" s="116">
        <f>ROUNDUP([1]цены!G110,-1)</f>
        <v>2710</v>
      </c>
      <c r="F112" s="85">
        <v>1.1299999999999999</v>
      </c>
      <c r="G112" s="98" t="e">
        <f>(E112/#REF!-1)*100</f>
        <v>#REF!</v>
      </c>
      <c r="H112" s="169" t="s">
        <v>23</v>
      </c>
      <c r="I112" s="170"/>
      <c r="J112" s="170"/>
      <c r="K112" s="170"/>
      <c r="L112" s="171"/>
      <c r="M112" s="100" t="e">
        <f>(K127/#REF!-1)*100</f>
        <v>#REF!</v>
      </c>
      <c r="N112" s="199" t="s">
        <v>362</v>
      </c>
      <c r="O112" s="200"/>
      <c r="P112" s="200"/>
      <c r="Q112" s="200"/>
      <c r="R112" s="201"/>
    </row>
    <row r="113" spans="1:21">
      <c r="A113" s="84" t="s">
        <v>208</v>
      </c>
      <c r="B113" s="84"/>
      <c r="C113" s="81">
        <f>E113*1.08</f>
        <v>2797.2000000000003</v>
      </c>
      <c r="D113" s="90">
        <f t="shared" si="26"/>
        <v>3146.8500000000008</v>
      </c>
      <c r="E113" s="116">
        <f>ROUNDUP([1]цены!G111,-1)</f>
        <v>2590</v>
      </c>
      <c r="F113" s="85">
        <v>1.54</v>
      </c>
      <c r="G113" s="98" t="e">
        <f>(E114/#REF!-1)*100</f>
        <v>#REF!</v>
      </c>
      <c r="H113" s="84" t="s">
        <v>24</v>
      </c>
      <c r="I113" s="81">
        <f>K113*1.08</f>
        <v>2905.2000000000003</v>
      </c>
      <c r="J113" s="81">
        <f t="shared" ref="J113:J125" si="27">I113/1.2*1.35</f>
        <v>3268.3500000000008</v>
      </c>
      <c r="K113" s="116">
        <f>ROUNDUP([1]цены!G228,-1)</f>
        <v>2690</v>
      </c>
      <c r="L113" s="82">
        <v>0.628</v>
      </c>
      <c r="M113" s="100" t="e">
        <f>(E117/#REF!-1)*100</f>
        <v>#REF!</v>
      </c>
      <c r="N113" s="84" t="s">
        <v>199</v>
      </c>
      <c r="O113" s="92"/>
      <c r="P113" s="92"/>
      <c r="Q113" s="125">
        <v>0.4</v>
      </c>
      <c r="R113" s="147"/>
    </row>
    <row r="114" spans="1:21">
      <c r="A114" s="84" t="s">
        <v>134</v>
      </c>
      <c r="B114" s="84"/>
      <c r="C114" s="81">
        <f>E114*1.08</f>
        <v>2613.6000000000004</v>
      </c>
      <c r="D114" s="90">
        <f t="shared" si="26"/>
        <v>2940.3000000000006</v>
      </c>
      <c r="E114" s="116">
        <f>ROUNDUP([1]цены!G112,-1)</f>
        <v>2420</v>
      </c>
      <c r="F114" s="85">
        <v>2.0099999999999998</v>
      </c>
      <c r="G114" s="98" t="e">
        <f>(E115/#REF!-1)*100</f>
        <v>#REF!</v>
      </c>
      <c r="H114" s="84" t="s">
        <v>25</v>
      </c>
      <c r="I114" s="81">
        <f t="shared" ref="I114:I125" si="28">K114*1.08</f>
        <v>2851.2000000000003</v>
      </c>
      <c r="J114" s="81">
        <f t="shared" si="27"/>
        <v>3207.6000000000008</v>
      </c>
      <c r="K114" s="116">
        <f>ROUNDUP([1]цены!G229,-1)</f>
        <v>2640</v>
      </c>
      <c r="L114" s="82">
        <v>0.78500000000000003</v>
      </c>
      <c r="M114" s="100" t="e">
        <f>(E118/#REF!-1)*100</f>
        <v>#REF!</v>
      </c>
      <c r="N114" s="84" t="s">
        <v>204</v>
      </c>
      <c r="O114" s="92"/>
      <c r="P114" s="92"/>
      <c r="Q114" s="125">
        <v>0.5</v>
      </c>
      <c r="R114" s="126"/>
    </row>
    <row r="115" spans="1:21">
      <c r="A115" s="84" t="s">
        <v>135</v>
      </c>
      <c r="B115" s="84"/>
      <c r="C115" s="81">
        <f>E115*1.08</f>
        <v>2667.6000000000004</v>
      </c>
      <c r="D115" s="90">
        <f t="shared" si="26"/>
        <v>3001.0500000000006</v>
      </c>
      <c r="E115" s="116">
        <f>ROUNDUP([1]цены!G113,-1)</f>
        <v>2470</v>
      </c>
      <c r="F115" s="85">
        <v>3.14</v>
      </c>
      <c r="G115" s="98" t="e">
        <f>(E116/#REF!-1)*100</f>
        <v>#REF!</v>
      </c>
      <c r="H115" s="84" t="s">
        <v>26</v>
      </c>
      <c r="I115" s="81">
        <f t="shared" si="28"/>
        <v>2743.2000000000003</v>
      </c>
      <c r="J115" s="81">
        <f t="shared" si="27"/>
        <v>3086.1000000000008</v>
      </c>
      <c r="K115" s="116">
        <f>ROUNDUP([1]цены!G230,-1)</f>
        <v>2540</v>
      </c>
      <c r="L115" s="82">
        <v>0.94199999999999995</v>
      </c>
      <c r="M115" s="114" t="e">
        <f>(E119/#REF!-1)*100</f>
        <v>#REF!</v>
      </c>
      <c r="N115" s="84" t="s">
        <v>200</v>
      </c>
      <c r="O115" s="92"/>
      <c r="P115" s="92"/>
      <c r="Q115" s="125">
        <v>0.72</v>
      </c>
      <c r="R115" s="126"/>
    </row>
    <row r="116" spans="1:21">
      <c r="A116" s="84" t="s">
        <v>136</v>
      </c>
      <c r="B116" s="84"/>
      <c r="C116" s="81">
        <f>E116*1.08</f>
        <v>2852.28</v>
      </c>
      <c r="D116" s="90">
        <f t="shared" si="26"/>
        <v>3208.8150000000005</v>
      </c>
      <c r="E116" s="162">
        <v>2641</v>
      </c>
      <c r="F116" s="85">
        <v>5.3</v>
      </c>
      <c r="H116" s="84" t="s">
        <v>27</v>
      </c>
      <c r="I116" s="81">
        <f t="shared" si="28"/>
        <v>2548.8000000000002</v>
      </c>
      <c r="J116" s="81">
        <f t="shared" si="27"/>
        <v>2867.400000000001</v>
      </c>
      <c r="K116" s="116">
        <f>ROUNDUP([1]цены!G231,-1)</f>
        <v>2360</v>
      </c>
      <c r="L116" s="82">
        <v>1.256</v>
      </c>
      <c r="M116" s="100" t="e">
        <f>(E120/#REF!-1)*100</f>
        <v>#REF!</v>
      </c>
      <c r="N116" s="84" t="s">
        <v>205</v>
      </c>
      <c r="O116" s="92"/>
      <c r="P116" s="92"/>
      <c r="Q116" s="125">
        <v>0.8</v>
      </c>
      <c r="R116" s="126"/>
    </row>
    <row r="117" spans="1:21">
      <c r="A117" s="169" t="s">
        <v>77</v>
      </c>
      <c r="B117" s="170"/>
      <c r="C117" s="170"/>
      <c r="D117" s="170"/>
      <c r="E117" s="170"/>
      <c r="F117" s="171"/>
      <c r="H117" s="84" t="s">
        <v>373</v>
      </c>
      <c r="I117" s="81">
        <f t="shared" si="28"/>
        <v>2721.6000000000004</v>
      </c>
      <c r="J117" s="81">
        <f t="shared" si="27"/>
        <v>3061.8000000000006</v>
      </c>
      <c r="K117" s="116">
        <f>ROUNDUP([1]цены!G232,-1)</f>
        <v>2520</v>
      </c>
      <c r="L117" s="82" t="s">
        <v>374</v>
      </c>
      <c r="M117" s="91"/>
      <c r="N117" s="84" t="s">
        <v>206</v>
      </c>
      <c r="O117" s="92"/>
      <c r="P117" s="92"/>
      <c r="Q117" s="125">
        <v>0.9</v>
      </c>
      <c r="R117" s="126"/>
    </row>
    <row r="118" spans="1:21">
      <c r="A118" s="86">
        <v>6</v>
      </c>
      <c r="B118" s="86"/>
      <c r="C118" s="81">
        <f>E118*1.08</f>
        <v>1922.4</v>
      </c>
      <c r="D118" s="81">
        <f>C118/1.2*1.35</f>
        <v>2162.7000000000003</v>
      </c>
      <c r="E118" s="116">
        <f>E120</f>
        <v>1780</v>
      </c>
      <c r="F118" s="85">
        <v>0.25</v>
      </c>
      <c r="H118" s="84" t="s">
        <v>28</v>
      </c>
      <c r="I118" s="81">
        <f t="shared" si="28"/>
        <v>2624.4</v>
      </c>
      <c r="J118" s="81">
        <f t="shared" si="27"/>
        <v>2952.4500000000003</v>
      </c>
      <c r="K118" s="116">
        <f>ROUNDUP([1]цены!G233,-1)</f>
        <v>2430</v>
      </c>
      <c r="L118" s="82">
        <v>1.57</v>
      </c>
      <c r="N118" s="84" t="s">
        <v>201</v>
      </c>
      <c r="O118" s="92"/>
      <c r="P118" s="92"/>
      <c r="Q118" s="125">
        <v>1.1000000000000001</v>
      </c>
      <c r="R118" s="126"/>
    </row>
    <row r="119" spans="1:21">
      <c r="A119" s="86">
        <v>10</v>
      </c>
      <c r="B119" s="86"/>
      <c r="C119" s="81">
        <f>E119*1.08</f>
        <v>1922.4</v>
      </c>
      <c r="D119" s="81">
        <f>C119/1.2*1.35</f>
        <v>2162.7000000000003</v>
      </c>
      <c r="E119" s="116">
        <f>E120</f>
        <v>1780</v>
      </c>
      <c r="F119" s="85">
        <v>0.68</v>
      </c>
      <c r="H119" s="84" t="s">
        <v>29</v>
      </c>
      <c r="I119" s="81">
        <f t="shared" si="28"/>
        <v>2764.8</v>
      </c>
      <c r="J119" s="81">
        <f>I119/1.2*1.35</f>
        <v>3110.400000000001</v>
      </c>
      <c r="K119" s="116">
        <f>ROUNDUP([1]цены!G234,-1)</f>
        <v>2560</v>
      </c>
      <c r="L119" s="82">
        <v>1.9630000000000001</v>
      </c>
      <c r="N119" s="84" t="s">
        <v>202</v>
      </c>
      <c r="O119" s="92"/>
      <c r="P119" s="92"/>
      <c r="Q119" s="125">
        <v>1.7</v>
      </c>
      <c r="R119" s="126"/>
      <c r="S119" s="87"/>
      <c r="T119" s="87"/>
    </row>
    <row r="120" spans="1:21" ht="19.5" thickBot="1">
      <c r="A120" s="86" t="s">
        <v>122</v>
      </c>
      <c r="B120" s="112"/>
      <c r="C120" s="81">
        <f>E120*1.08</f>
        <v>1922.4</v>
      </c>
      <c r="D120" s="81">
        <f>C120/1.2*1.35</f>
        <v>2162.7000000000003</v>
      </c>
      <c r="E120" s="116">
        <f>ROUNDUP([1]цены!G118,-1)</f>
        <v>1780</v>
      </c>
      <c r="F120" s="85" t="s">
        <v>84</v>
      </c>
      <c r="H120" s="84" t="s">
        <v>343</v>
      </c>
      <c r="I120" s="81">
        <f t="shared" si="28"/>
        <v>2732.4</v>
      </c>
      <c r="J120" s="81"/>
      <c r="K120" s="116">
        <f>ROUNDUP([1]цены!G235,-1)</f>
        <v>2530</v>
      </c>
      <c r="L120" s="82">
        <v>1.9</v>
      </c>
      <c r="N120" s="84" t="s">
        <v>203</v>
      </c>
      <c r="O120" s="92"/>
      <c r="P120" s="92"/>
      <c r="Q120" s="125">
        <v>1.7</v>
      </c>
      <c r="R120" s="126"/>
    </row>
    <row r="121" spans="1:21" ht="18.75" customHeight="1">
      <c r="A121" s="172" t="s">
        <v>408</v>
      </c>
      <c r="B121" s="173"/>
      <c r="C121" s="173"/>
      <c r="D121" s="173"/>
      <c r="E121" s="173"/>
      <c r="F121" s="174"/>
      <c r="H121" s="84" t="s">
        <v>177</v>
      </c>
      <c r="I121" s="81">
        <f t="shared" si="28"/>
        <v>2754</v>
      </c>
      <c r="J121" s="81">
        <f>I121/1.2*1.35</f>
        <v>3098.25</v>
      </c>
      <c r="K121" s="116">
        <f>ROUNDUP([1]цены!G236,-1)</f>
        <v>2550</v>
      </c>
      <c r="L121" s="82">
        <v>2.8260000000000001</v>
      </c>
      <c r="N121" s="135" t="s">
        <v>359</v>
      </c>
      <c r="O121" s="131"/>
      <c r="P121" s="131"/>
      <c r="Q121" s="131"/>
      <c r="R121" s="128"/>
    </row>
    <row r="122" spans="1:21">
      <c r="A122" s="175"/>
      <c r="B122" s="176"/>
      <c r="C122" s="176"/>
      <c r="D122" s="176"/>
      <c r="E122" s="176"/>
      <c r="F122" s="177"/>
      <c r="H122" s="84" t="s">
        <v>251</v>
      </c>
      <c r="I122" s="81">
        <f t="shared" si="28"/>
        <v>3013.2000000000003</v>
      </c>
      <c r="J122" s="81"/>
      <c r="K122" s="116">
        <f>ROUNDUP([1]цены!G237,-1)</f>
        <v>2790</v>
      </c>
      <c r="L122" s="82">
        <v>3.7679999999999998</v>
      </c>
      <c r="N122" s="84" t="s">
        <v>357</v>
      </c>
      <c r="O122" s="92"/>
      <c r="P122" s="131"/>
      <c r="Q122" s="128">
        <v>0.98</v>
      </c>
      <c r="R122" s="134"/>
      <c r="U122" s="87"/>
    </row>
    <row r="123" spans="1:21">
      <c r="A123" s="175"/>
      <c r="B123" s="176"/>
      <c r="C123" s="176"/>
      <c r="D123" s="176"/>
      <c r="E123" s="176"/>
      <c r="F123" s="177"/>
      <c r="H123" s="84" t="s">
        <v>226</v>
      </c>
      <c r="I123" s="81">
        <f t="shared" si="28"/>
        <v>2991.6000000000004</v>
      </c>
      <c r="J123" s="81"/>
      <c r="K123" s="116">
        <f>ROUNDUP([1]цены!G238,-1)</f>
        <v>2770</v>
      </c>
      <c r="L123" s="82">
        <v>3.7679999999999998</v>
      </c>
      <c r="N123" s="132" t="s">
        <v>358</v>
      </c>
      <c r="O123" s="133"/>
      <c r="P123" s="131"/>
      <c r="Q123" s="134">
        <v>0.99</v>
      </c>
      <c r="R123" s="134"/>
    </row>
    <row r="124" spans="1:21">
      <c r="A124" s="175"/>
      <c r="B124" s="176"/>
      <c r="C124" s="176"/>
      <c r="D124" s="176"/>
      <c r="E124" s="176"/>
      <c r="F124" s="177"/>
      <c r="H124" s="84" t="s">
        <v>252</v>
      </c>
      <c r="I124" s="81">
        <f t="shared" si="28"/>
        <v>2991.6000000000004</v>
      </c>
      <c r="J124" s="81"/>
      <c r="K124" s="116">
        <f>ROUNDUP([1]цены!G239,-1)</f>
        <v>2770</v>
      </c>
      <c r="L124" s="82">
        <v>5.024</v>
      </c>
    </row>
    <row r="125" spans="1:21">
      <c r="A125" s="175"/>
      <c r="B125" s="176"/>
      <c r="C125" s="176"/>
      <c r="D125" s="176"/>
      <c r="E125" s="176"/>
      <c r="F125" s="177"/>
      <c r="H125" s="84" t="s">
        <v>227</v>
      </c>
      <c r="I125" s="81">
        <f t="shared" si="28"/>
        <v>2937.6000000000004</v>
      </c>
      <c r="J125" s="81">
        <f t="shared" si="27"/>
        <v>3304.8000000000006</v>
      </c>
      <c r="K125" s="116">
        <f>ROUNDUP([1]цены!G240,-1)</f>
        <v>2720</v>
      </c>
      <c r="L125" s="82">
        <v>4.71</v>
      </c>
      <c r="N125" s="143"/>
      <c r="O125" s="143"/>
      <c r="P125" s="143"/>
      <c r="Q125" s="143"/>
      <c r="R125" s="143"/>
    </row>
    <row r="126" spans="1:21" ht="19.5" thickBot="1">
      <c r="A126" s="175"/>
      <c r="B126" s="176"/>
      <c r="C126" s="176"/>
      <c r="D126" s="176"/>
      <c r="E126" s="176"/>
      <c r="F126" s="177"/>
      <c r="I126" s="165"/>
      <c r="J126" s="165"/>
      <c r="K126" s="165"/>
      <c r="L126" s="165"/>
      <c r="N126" s="143"/>
      <c r="O126" s="143"/>
      <c r="P126" s="143"/>
      <c r="Q126" s="143"/>
      <c r="R126" s="143"/>
    </row>
    <row r="127" spans="1:21" ht="19.5" thickBot="1">
      <c r="A127" s="178"/>
      <c r="B127" s="179"/>
      <c r="C127" s="179"/>
      <c r="D127" s="179"/>
      <c r="E127" s="179"/>
      <c r="F127" s="180"/>
      <c r="H127" s="169" t="s">
        <v>143</v>
      </c>
      <c r="I127" s="170"/>
      <c r="J127" s="170"/>
      <c r="K127" s="170"/>
      <c r="L127" s="171"/>
      <c r="N127" s="181" t="s">
        <v>123</v>
      </c>
      <c r="O127" s="182"/>
      <c r="P127" s="182"/>
      <c r="Q127" s="182"/>
      <c r="R127" s="183"/>
    </row>
    <row r="128" spans="1:21">
      <c r="A128" s="143"/>
      <c r="B128" s="143"/>
      <c r="C128" s="143"/>
      <c r="D128" s="143"/>
      <c r="E128" s="143"/>
      <c r="N128" s="143"/>
      <c r="O128" s="143"/>
      <c r="P128" s="143"/>
      <c r="Q128" s="143"/>
      <c r="R128" s="143"/>
    </row>
    <row r="129" spans="1:18">
      <c r="A129" s="143"/>
      <c r="B129" s="143"/>
      <c r="C129" s="143"/>
      <c r="D129" s="143"/>
      <c r="E129" s="143"/>
      <c r="N129" s="143"/>
      <c r="O129" s="143"/>
      <c r="P129" s="143"/>
      <c r="Q129" s="143"/>
      <c r="R129" s="143"/>
    </row>
    <row r="130" spans="1:18">
      <c r="N130" s="143"/>
      <c r="O130" s="143"/>
      <c r="P130" s="143"/>
      <c r="Q130" s="143"/>
      <c r="R130" s="143"/>
    </row>
    <row r="131" spans="1:18">
      <c r="H131" s="87"/>
      <c r="I131" s="87"/>
      <c r="J131" s="87"/>
      <c r="K131" s="113"/>
      <c r="L131" s="87"/>
      <c r="R131" s="152"/>
    </row>
    <row r="133" spans="1:18" ht="18.75" customHeight="1"/>
  </sheetData>
  <mergeCells count="36">
    <mergeCell ref="N112:R112"/>
    <mergeCell ref="A66:F66"/>
    <mergeCell ref="A106:F106"/>
    <mergeCell ref="A72:F72"/>
    <mergeCell ref="A117:F117"/>
    <mergeCell ref="A1:A2"/>
    <mergeCell ref="D1:L2"/>
    <mergeCell ref="A90:F90"/>
    <mergeCell ref="N106:R106"/>
    <mergeCell ref="N110:R110"/>
    <mergeCell ref="O40:R40"/>
    <mergeCell ref="O34:Q34"/>
    <mergeCell ref="N1:R2"/>
    <mergeCell ref="N4:R4"/>
    <mergeCell ref="O5:R5"/>
    <mergeCell ref="U1:V1"/>
    <mergeCell ref="U3:X3"/>
    <mergeCell ref="U4:X4"/>
    <mergeCell ref="U9:X9"/>
    <mergeCell ref="U10:X10"/>
    <mergeCell ref="H112:L112"/>
    <mergeCell ref="A121:F127"/>
    <mergeCell ref="H127:L127"/>
    <mergeCell ref="N127:R127"/>
    <mergeCell ref="A4:G4"/>
    <mergeCell ref="H4:M4"/>
    <mergeCell ref="A110:F110"/>
    <mergeCell ref="H35:L35"/>
    <mergeCell ref="H47:L47"/>
    <mergeCell ref="H56:L56"/>
    <mergeCell ref="H66:L66"/>
    <mergeCell ref="H94:L94"/>
    <mergeCell ref="H100:L100"/>
    <mergeCell ref="N56:R56"/>
    <mergeCell ref="O13:R13"/>
    <mergeCell ref="O35:R35"/>
  </mergeCells>
  <pageMargins left="0.70866141732283472" right="0.70866141732283472" top="0.15748031496062992" bottom="0.15748031496062992" header="0.31496062992125984" footer="0.31496062992125984"/>
  <pageSetup paperSize="9" scale="3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9DF67CAE-528C-47AE-8B7C-D56C2978874C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A51:A65 A28:A49</xm:sqref>
        </x14:conditionalFormatting>
        <x14:conditionalFormatting xmlns:xm="http://schemas.microsoft.com/office/excel/2006/main">
          <x14:cfRule type="expression" priority="26" id="{45651D2E-F513-4EDD-B2A7-155DA0F7B92F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H36:H55 H57:H65 H67:H93 H95:H99 H101:H111 H113:H125 H5:H9</xm:sqref>
        </x14:conditionalFormatting>
        <x14:conditionalFormatting xmlns:xm="http://schemas.microsoft.com/office/excel/2006/main">
          <x14:cfRule type="expression" priority="25" id="{6F85BA58-14DF-4DBE-87FD-7EE66BC33CD7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A73</xm:sqref>
        </x14:conditionalFormatting>
        <x14:conditionalFormatting xmlns:xm="http://schemas.microsoft.com/office/excel/2006/main">
          <x14:cfRule type="expression" priority="24" id="{5D7DA4EC-5C86-4BFF-9B4B-F19F0E312605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A74</xm:sqref>
        </x14:conditionalFormatting>
        <x14:conditionalFormatting xmlns:xm="http://schemas.microsoft.com/office/excel/2006/main">
          <x14:cfRule type="expression" priority="23" id="{827678B3-6F84-477F-8DD5-E25D5F0711AE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expression" priority="22" id="{2331BC90-6AA3-4B80-996E-ABB858AE4689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A76</xm:sqref>
        </x14:conditionalFormatting>
        <x14:conditionalFormatting xmlns:xm="http://schemas.microsoft.com/office/excel/2006/main">
          <x14:cfRule type="expression" priority="21" id="{540688D0-4B61-40AD-8354-2688B716E73B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A77</xm:sqref>
        </x14:conditionalFormatting>
        <x14:conditionalFormatting xmlns:xm="http://schemas.microsoft.com/office/excel/2006/main">
          <x14:cfRule type="expression" priority="20" id="{AE0E5F67-5776-4D30-B97A-1A89A1C68564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A79</xm:sqref>
        </x14:conditionalFormatting>
        <x14:conditionalFormatting xmlns:xm="http://schemas.microsoft.com/office/excel/2006/main">
          <x14:cfRule type="expression" priority="19" id="{CBC6146A-CA0F-46FA-BD9C-EBAF01E00B5B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A82</xm:sqref>
        </x14:conditionalFormatting>
        <x14:conditionalFormatting xmlns:xm="http://schemas.microsoft.com/office/excel/2006/main">
          <x14:cfRule type="expression" priority="18" id="{D6AF9579-2DB8-410C-93BE-08CD3D82911A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A84</xm:sqref>
        </x14:conditionalFormatting>
        <x14:conditionalFormatting xmlns:xm="http://schemas.microsoft.com/office/excel/2006/main">
          <x14:cfRule type="expression" priority="17" id="{5E877654-B76E-4376-B9D1-F06ADDF25A00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A85</xm:sqref>
        </x14:conditionalFormatting>
        <x14:conditionalFormatting xmlns:xm="http://schemas.microsoft.com/office/excel/2006/main">
          <x14:cfRule type="expression" priority="16" id="{A63928E3-1B0E-495B-826F-52F3B9EA322F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A86</xm:sqref>
        </x14:conditionalFormatting>
        <x14:conditionalFormatting xmlns:xm="http://schemas.microsoft.com/office/excel/2006/main">
          <x14:cfRule type="expression" priority="15" id="{982246C7-EAAD-42F6-B040-1D4C2FE55F40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expression" priority="14" id="{C0AA8BE6-AB33-4D44-A89E-FB95E8C8A96B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expression" priority="13" id="{52F6D07A-679C-4903-9D4B-6EFD7C306A19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A89</xm:sqref>
        </x14:conditionalFormatting>
        <x14:conditionalFormatting xmlns:xm="http://schemas.microsoft.com/office/excel/2006/main">
          <x14:cfRule type="expression" priority="12" id="{7965C1EB-5A48-42FA-8ED7-43E97ED781B1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A107:A109 A111:A116 A91:A100</xm:sqref>
        </x14:conditionalFormatting>
        <x14:conditionalFormatting xmlns:xm="http://schemas.microsoft.com/office/excel/2006/main">
          <x14:cfRule type="expression" priority="11" id="{EEAAD9E5-012E-4511-914E-7F3FBA668DD6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A101:A102</xm:sqref>
        </x14:conditionalFormatting>
        <x14:conditionalFormatting xmlns:xm="http://schemas.microsoft.com/office/excel/2006/main">
          <x14:cfRule type="expression" priority="10" id="{1B42FECD-B512-4146-B45C-B0EDD266688C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A103</xm:sqref>
        </x14:conditionalFormatting>
        <x14:conditionalFormatting xmlns:xm="http://schemas.microsoft.com/office/excel/2006/main">
          <x14:cfRule type="expression" priority="9" id="{52190FED-2749-4EEC-866B-F6F6393C807F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A105</xm:sqref>
        </x14:conditionalFormatting>
        <x14:conditionalFormatting xmlns:xm="http://schemas.microsoft.com/office/excel/2006/main">
          <x14:cfRule type="expression" priority="8" id="{D228E3FD-C15B-4F7C-830F-B4E7288743E7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A68:A71 A5:A27</xm:sqref>
        </x14:conditionalFormatting>
        <x14:conditionalFormatting xmlns:xm="http://schemas.microsoft.com/office/excel/2006/main">
          <x14:cfRule type="expression" priority="7" id="{723A28F3-4B01-42EE-A186-C7D43A4D42C9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N107:N109 N92:N105</xm:sqref>
        </x14:conditionalFormatting>
        <x14:conditionalFormatting xmlns:xm="http://schemas.microsoft.com/office/excel/2006/main">
          <x14:cfRule type="expression" priority="6" id="{1C475C91-1186-4721-B50C-0A783B6CD822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A78</xm:sqref>
        </x14:conditionalFormatting>
        <x14:conditionalFormatting xmlns:xm="http://schemas.microsoft.com/office/excel/2006/main">
          <x14:cfRule type="expression" priority="5" id="{3C82FA8B-B185-41B7-983F-71604A181328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A80</xm:sqref>
        </x14:conditionalFormatting>
        <x14:conditionalFormatting xmlns:xm="http://schemas.microsoft.com/office/excel/2006/main">
          <x14:cfRule type="expression" priority="28" id="{CFCAB655-2C0B-44EA-A5F7-F1F6FE298C48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expression" priority="4" id="{92F5A15E-54F6-4C7D-821F-D1A1A7177EBA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A67</xm:sqref>
        </x14:conditionalFormatting>
        <x14:conditionalFormatting xmlns:xm="http://schemas.microsoft.com/office/excel/2006/main">
          <x14:cfRule type="expression" priority="3" id="{BAC65AE5-DBE1-4037-B3E1-6BA5839890BF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A104</xm:sqref>
        </x14:conditionalFormatting>
        <x14:conditionalFormatting xmlns:xm="http://schemas.microsoft.com/office/excel/2006/main">
          <x14:cfRule type="expression" priority="29" id="{B9FB939E-F41B-4428-9D75-58425021D1B2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N62:N63 N65:N84 N86:N91 N6:N12 N14:N34 N36:N39 N41:N51 N53:N55 N57:N60</xm:sqref>
        </x14:conditionalFormatting>
        <x14:conditionalFormatting xmlns:xm="http://schemas.microsoft.com/office/excel/2006/main">
          <x14:cfRule type="expression" priority="30" id="{ECD81C7A-6F56-4DCC-916B-9004CFC61FCE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H10:H34</xm:sqref>
        </x14:conditionalFormatting>
        <x14:conditionalFormatting xmlns:xm="http://schemas.microsoft.com/office/excel/2006/main">
          <x14:cfRule type="expression" priority="2" id="{6B191F4F-89C4-46A8-BA53-A1ED7F80A743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A81</xm:sqref>
        </x14:conditionalFormatting>
        <x14:conditionalFormatting xmlns:xm="http://schemas.microsoft.com/office/excel/2006/main">
          <x14:cfRule type="expression" priority="1" id="{FA580424-F75D-4118-BCC8-B474D7CA4E80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W138"/>
  <sheetViews>
    <sheetView view="pageBreakPreview" zoomScaleNormal="120" zoomScaleSheetLayoutView="100" workbookViewId="0">
      <selection activeCell="E17" sqref="E17"/>
    </sheetView>
  </sheetViews>
  <sheetFormatPr defaultRowHeight="15"/>
  <cols>
    <col min="1" max="1" width="27" bestFit="1" customWidth="1"/>
    <col min="2" max="2" width="7.5703125" style="14" customWidth="1"/>
    <col min="3" max="3" width="10.5703125" hidden="1" customWidth="1"/>
    <col min="5" max="5" width="9.140625" customWidth="1"/>
    <col min="6" max="6" width="1.5703125" customWidth="1"/>
    <col min="7" max="7" width="30.5703125" bestFit="1" customWidth="1"/>
    <col min="8" max="8" width="8.140625" style="14" customWidth="1"/>
    <col min="9" max="9" width="7.85546875" hidden="1" customWidth="1"/>
    <col min="12" max="12" width="1.5703125" customWidth="1"/>
    <col min="13" max="13" width="29.85546875" customWidth="1"/>
    <col min="14" max="14" width="10.7109375" style="14" customWidth="1"/>
    <col min="15" max="15" width="9.28515625" hidden="1" customWidth="1"/>
    <col min="16" max="16" width="8.5703125" bestFit="1" customWidth="1"/>
    <col min="17" max="17" width="0.140625" customWidth="1"/>
    <col min="18" max="18" width="38.140625" bestFit="1" customWidth="1"/>
  </cols>
  <sheetData>
    <row r="1" spans="1:21" ht="15" customHeight="1">
      <c r="A1" s="208"/>
      <c r="B1" s="53"/>
      <c r="C1" s="209" t="s">
        <v>409</v>
      </c>
      <c r="D1" s="209"/>
      <c r="E1" s="209"/>
      <c r="F1" s="209"/>
      <c r="G1" s="209"/>
      <c r="H1" s="209"/>
      <c r="I1" s="209"/>
      <c r="J1" s="209"/>
      <c r="K1" s="209"/>
      <c r="L1" s="209"/>
      <c r="M1" s="211" t="s">
        <v>387</v>
      </c>
      <c r="N1" s="211"/>
      <c r="O1" s="211"/>
      <c r="P1" s="211"/>
      <c r="Q1" s="211"/>
      <c r="R1" s="212"/>
      <c r="S1" s="212"/>
      <c r="T1" s="14"/>
      <c r="U1" s="14"/>
    </row>
    <row r="2" spans="1:21" ht="49.5" customHeight="1">
      <c r="A2" s="208"/>
      <c r="B2" s="53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1"/>
      <c r="N2" s="211"/>
      <c r="O2" s="211"/>
      <c r="P2" s="211"/>
      <c r="Q2" s="211"/>
      <c r="R2" s="40"/>
      <c r="S2" s="40"/>
      <c r="T2" s="40"/>
      <c r="U2" s="40"/>
    </row>
    <row r="3" spans="1:21" ht="144">
      <c r="A3" s="2" t="s">
        <v>80</v>
      </c>
      <c r="B3" s="41" t="s">
        <v>319</v>
      </c>
      <c r="C3" s="3" t="s">
        <v>98</v>
      </c>
      <c r="D3" s="3" t="s">
        <v>101</v>
      </c>
      <c r="E3" s="3" t="s">
        <v>85</v>
      </c>
      <c r="F3" s="1"/>
      <c r="G3" s="2" t="s">
        <v>80</v>
      </c>
      <c r="H3" s="41" t="s">
        <v>319</v>
      </c>
      <c r="I3" s="3" t="s">
        <v>99</v>
      </c>
      <c r="J3" s="3" t="s">
        <v>100</v>
      </c>
      <c r="K3" s="3" t="s">
        <v>85</v>
      </c>
      <c r="L3" s="1"/>
      <c r="M3" s="2" t="s">
        <v>80</v>
      </c>
      <c r="N3" s="41" t="s">
        <v>319</v>
      </c>
      <c r="O3" s="3" t="s">
        <v>99</v>
      </c>
      <c r="P3" s="3" t="s">
        <v>100</v>
      </c>
      <c r="Q3" s="3" t="s">
        <v>117</v>
      </c>
      <c r="R3" s="213"/>
      <c r="S3" s="213"/>
      <c r="T3" s="213"/>
      <c r="U3" s="213"/>
    </row>
    <row r="4" spans="1:21">
      <c r="A4" s="202" t="s">
        <v>129</v>
      </c>
      <c r="B4" s="203"/>
      <c r="C4" s="203"/>
      <c r="D4" s="203"/>
      <c r="E4" s="204"/>
      <c r="F4" s="15"/>
      <c r="G4" s="202" t="s">
        <v>130</v>
      </c>
      <c r="H4" s="203"/>
      <c r="I4" s="203"/>
      <c r="J4" s="203"/>
      <c r="K4" s="204"/>
      <c r="L4" s="15"/>
      <c r="M4" s="202" t="s">
        <v>272</v>
      </c>
      <c r="N4" s="203"/>
      <c r="O4" s="203"/>
      <c r="P4" s="203"/>
      <c r="Q4" s="203"/>
      <c r="R4" s="214"/>
      <c r="S4" s="214"/>
      <c r="T4" s="214"/>
      <c r="U4" s="214"/>
    </row>
    <row r="5" spans="1:21">
      <c r="A5" s="10" t="str">
        <f>[1]ОПТ!A5</f>
        <v>10х10х1,0  (6м)</v>
      </c>
      <c r="B5" s="11">
        <f>[1]ОПТ!C5*1.2*[1]ОПТ!F5/1000</f>
        <v>1.1678904000000003</v>
      </c>
      <c r="C5" s="64"/>
      <c r="D5" s="18">
        <f>[1]ОПТ!E5*1.2*[1]ОПТ!F5/1000</f>
        <v>1.08138</v>
      </c>
      <c r="E5" s="19">
        <f>[1]ОПТ!F5</f>
        <v>0.26900000000000002</v>
      </c>
      <c r="F5" s="15"/>
      <c r="G5" s="10" t="str">
        <f>[1]ОПТ!H5</f>
        <v>25х25х3     (6м)</v>
      </c>
      <c r="H5" s="16">
        <f>[1]ОПТ!I5*1.2*[1]ОПТ!L5/1000</f>
        <v>3.9657599999999995</v>
      </c>
      <c r="I5" s="20"/>
      <c r="J5" s="16">
        <f>[1]ОПТ!K5*1.2*[1]ОПТ!L5/1000</f>
        <v>3.6720000000000002</v>
      </c>
      <c r="K5" s="21">
        <f>[1]ОПТ!L5</f>
        <v>1.2</v>
      </c>
      <c r="L5" s="15"/>
      <c r="M5" s="202" t="s">
        <v>126</v>
      </c>
      <c r="N5" s="203"/>
      <c r="O5" s="203"/>
      <c r="P5" s="203"/>
      <c r="Q5" s="204"/>
      <c r="R5" s="161"/>
      <c r="S5" s="161"/>
      <c r="T5" s="161"/>
      <c r="U5" s="161"/>
    </row>
    <row r="6" spans="1:21">
      <c r="A6" s="10" t="str">
        <f>[1]ОПТ!A6</f>
        <v>15х15х1,5  (6м)</v>
      </c>
      <c r="B6" s="11">
        <f>[1]ОПТ!C6*1.2*[1]ОПТ!F6/1000</f>
        <v>2.1719016</v>
      </c>
      <c r="C6" s="58">
        <f>([1]ОПТ!D6-20)*1.2*[1]ОПТ!F6/1000</f>
        <v>2.4288693000000001</v>
      </c>
      <c r="D6" s="18">
        <f>[1]ОПТ!E6*1.2*[1]ОПТ!F6/1000</f>
        <v>2.0110199999999998</v>
      </c>
      <c r="E6" s="19">
        <f>[1]ОПТ!F6</f>
        <v>0.60499999999999998</v>
      </c>
      <c r="F6" s="15"/>
      <c r="G6" s="10" t="str">
        <f>[1]ОПТ!H6</f>
        <v>25х25х4     (6м)</v>
      </c>
      <c r="H6" s="16">
        <f>[1]ОПТ!I6*1.2*[1]ОПТ!L6/1000</f>
        <v>4.9006943999999999</v>
      </c>
      <c r="I6" s="20"/>
      <c r="J6" s="16">
        <f>[1]ОПТ!K6*1.2*[1]ОПТ!L6/1000</f>
        <v>4.5376799999999999</v>
      </c>
      <c r="K6" s="21">
        <f>[1]ОПТ!L6</f>
        <v>1.46</v>
      </c>
      <c r="L6" s="15"/>
      <c r="M6" s="9" t="str">
        <f>[1]ОПТ!N6</f>
        <v>0,8  1250*2500</v>
      </c>
      <c r="N6" s="24">
        <f>[1]ОПТ!O6*1.2*[1]ОПТ!R6/1000</f>
        <v>79.608419999999995</v>
      </c>
      <c r="O6" s="23">
        <f>[1]ОПТ!P6*1.2*[1]ОПТ!R6/1000</f>
        <v>0</v>
      </c>
      <c r="P6" s="24">
        <f>[1]ОПТ!Q6*1.2*[1]ОПТ!R6/1000</f>
        <v>73.711500000000001</v>
      </c>
      <c r="Q6" s="21">
        <f>[1]ОПТ!R6</f>
        <v>19.625</v>
      </c>
      <c r="R6" s="40"/>
      <c r="S6" s="40"/>
      <c r="T6" s="40"/>
      <c r="U6" s="40"/>
    </row>
    <row r="7" spans="1:21">
      <c r="A7" s="10" t="str">
        <f>[1]ОПТ!A7</f>
        <v>20х10х1,5  (6м)</v>
      </c>
      <c r="B7" s="11">
        <f>[1]ОПТ!C7*1.2*[1]ОПТ!F7/1000</f>
        <v>2.6345087999999999</v>
      </c>
      <c r="C7" s="58"/>
      <c r="D7" s="18">
        <f>[1]ОПТ!E7*1.2*[1]ОПТ!F7/1000</f>
        <v>2.4393600000000002</v>
      </c>
      <c r="E7" s="19">
        <f>[1]ОПТ!F7</f>
        <v>0.60499999999999998</v>
      </c>
      <c r="F7" s="15"/>
      <c r="G7" s="10" t="str">
        <f>[1]ОПТ!H7</f>
        <v>32х32х3    (6м)</v>
      </c>
      <c r="H7" s="16">
        <f>[1]ОПТ!I7*1.2*[1]ОПТ!L7/1000</f>
        <v>4.8250079999999995</v>
      </c>
      <c r="I7" s="20"/>
      <c r="J7" s="16">
        <f>[1]ОПТ!K7*1.2*[1]ОПТ!L7/1000</f>
        <v>4.4675999999999991</v>
      </c>
      <c r="K7" s="21">
        <f>[1]ОПТ!L7</f>
        <v>1.46</v>
      </c>
      <c r="L7" s="15"/>
      <c r="M7" s="9" t="str">
        <f>[1]ОПТ!N7</f>
        <v>1,0  1250*2500</v>
      </c>
      <c r="N7" s="24">
        <f>[1]ОПТ!O7*1.2*[1]ОПТ!R7/1000</f>
        <v>119.07</v>
      </c>
      <c r="O7" s="23">
        <f>[1]ОПТ!P7*1.2*[1]ОПТ!R7/1000</f>
        <v>133.95375000000004</v>
      </c>
      <c r="P7" s="24">
        <f>[1]ОПТ!Q7*1.2*[1]ОПТ!R7/1000</f>
        <v>110.25</v>
      </c>
      <c r="Q7" s="21">
        <f>[1]ОПТ!R7</f>
        <v>24.5</v>
      </c>
      <c r="R7" s="40"/>
      <c r="S7" s="40"/>
      <c r="T7" s="40"/>
      <c r="U7" s="40"/>
    </row>
    <row r="8" spans="1:21">
      <c r="A8" s="10" t="str">
        <f>[1]ОПТ!A8</f>
        <v>20х20х1,5  (6м)</v>
      </c>
      <c r="B8" s="11">
        <f>[1]ОПТ!C8*1.2*[1]ОПТ!F8/1000</f>
        <v>2.9755252799999998</v>
      </c>
      <c r="C8" s="17">
        <f>[1]ОПТ!D8*1.2*[1]ОПТ!F8/1000</f>
        <v>3.3474659400000002</v>
      </c>
      <c r="D8" s="18">
        <f>[1]ОПТ!E8*1.2*[1]ОПТ!F8/1000</f>
        <v>2.7551160000000001</v>
      </c>
      <c r="E8" s="19">
        <f>[1]ОПТ!F8</f>
        <v>0.84099999999999997</v>
      </c>
      <c r="F8" s="15"/>
      <c r="G8" s="10" t="str">
        <f>[1]ОПТ!H8</f>
        <v>32х32х4     (6м)</v>
      </c>
      <c r="H8" s="16">
        <f>[1]ОПТ!I8*1.2*[1]ОПТ!L8/1000</f>
        <v>5.8666032000000001</v>
      </c>
      <c r="I8" s="20"/>
      <c r="J8" s="16">
        <f>[1]ОПТ!K8*1.2*[1]ОПТ!L8/1000</f>
        <v>5.4320399999999998</v>
      </c>
      <c r="K8" s="21">
        <f>[1]ОПТ!L8</f>
        <v>1.91</v>
      </c>
      <c r="L8" s="15"/>
      <c r="M8" s="9" t="str">
        <f>[1]ОПТ!N8</f>
        <v>неконд. все толщины</v>
      </c>
      <c r="N8" s="24"/>
      <c r="O8" s="23"/>
      <c r="P8" s="24"/>
      <c r="Q8" s="21">
        <f>[1]ОПТ!R8</f>
        <v>0</v>
      </c>
      <c r="R8" s="40"/>
      <c r="S8" s="40"/>
      <c r="T8" s="40"/>
      <c r="U8" s="40"/>
    </row>
    <row r="9" spans="1:21">
      <c r="A9" s="10" t="str">
        <f>[1]ОПТ!A9</f>
        <v>20х20х2      (6м)</v>
      </c>
      <c r="B9" s="11">
        <f>[1]ОПТ!C9*1.2*[1]ОПТ!F9/1000</f>
        <v>3.2472576000000002</v>
      </c>
      <c r="C9" s="17">
        <f>[1]ОПТ!D10*1.2*[1]ОПТ!F10/1000</f>
        <v>4.2121620000000002</v>
      </c>
      <c r="D9" s="18">
        <f>[1]ОПТ!E9*1.2*[1]ОПТ!F9/1000</f>
        <v>3.0067200000000001</v>
      </c>
      <c r="E9" s="19">
        <f>[1]ОПТ!F9</f>
        <v>1.08</v>
      </c>
      <c r="F9" s="15"/>
      <c r="G9" s="10" t="str">
        <f>[1]ОПТ!H9</f>
        <v>35х35х4     (6м)</v>
      </c>
      <c r="H9" s="16">
        <f>[1]ОПТ!I9*1.2*[1]ОПТ!L9/1000</f>
        <v>6.94008</v>
      </c>
      <c r="I9" s="20"/>
      <c r="J9" s="16">
        <f>[1]ОПТ!K9*1.2*[1]ОПТ!L9/1000</f>
        <v>6.4260000000000002</v>
      </c>
      <c r="K9" s="21">
        <f>[1]ОПТ!L9</f>
        <v>2.1</v>
      </c>
      <c r="L9" s="15"/>
      <c r="M9" s="9" t="str">
        <f>[1]ОПТ!N9</f>
        <v xml:space="preserve">1,2  1250*2500  </v>
      </c>
      <c r="N9" s="56">
        <f>P9</f>
        <v>109.72079999999998</v>
      </c>
      <c r="O9" s="22">
        <f>[1]ОПТ!P9*1.2*[1]ОПТ!R9/1000</f>
        <v>133.31077200000001</v>
      </c>
      <c r="P9" s="24">
        <f>[1]ОПТ!Q9*1.2*[1]ОПТ!R9/1000</f>
        <v>109.72079999999998</v>
      </c>
      <c r="Q9" s="21">
        <f>[1]ОПТ!R9</f>
        <v>29.4</v>
      </c>
      <c r="R9" s="215"/>
      <c r="S9" s="215"/>
      <c r="T9" s="215"/>
      <c r="U9" s="215"/>
    </row>
    <row r="10" spans="1:21">
      <c r="A10" s="10" t="str">
        <f>[1]ОПТ!A10</f>
        <v>25х25х1,5   (6м)</v>
      </c>
      <c r="B10" s="11">
        <f>[1]ОПТ!C10*1.2*[1]ОПТ!F10/1000</f>
        <v>3.7441440000000004</v>
      </c>
      <c r="C10" s="17">
        <f>[1]ОПТ!D11*1.2*[1]ОПТ!F11/1000</f>
        <v>4.701758400000001</v>
      </c>
      <c r="D10" s="18">
        <f>[1]ОПТ!E10*1.2*[1]ОПТ!F10/1000</f>
        <v>3.4668000000000001</v>
      </c>
      <c r="E10" s="19">
        <f>[1]ОПТ!F10</f>
        <v>1.07</v>
      </c>
      <c r="F10" s="15"/>
      <c r="G10" s="10" t="str">
        <f>[1]ОПТ!H10</f>
        <v>40х40х3     (6м)</v>
      </c>
      <c r="H10" s="16">
        <f>[1]ОПТ!I10*1.2*[1]ОПТ!L10/1000</f>
        <v>5.7062880000000007</v>
      </c>
      <c r="I10" s="20"/>
      <c r="J10" s="16">
        <f>[1]ОПТ!K10*1.2*[1]ОПТ!L10/1000</f>
        <v>5.2836000000000007</v>
      </c>
      <c r="K10" s="21">
        <f>[1]ОПТ!L10</f>
        <v>1.85</v>
      </c>
      <c r="L10" s="15"/>
      <c r="M10" s="9" t="str">
        <f>[1]ОПТ!N10</f>
        <v>1,5  1250*2200</v>
      </c>
      <c r="N10" s="24">
        <f>[1]ОПТ!O10*1.2*[1]ОПТ!R10/1000</f>
        <v>133.86384000000001</v>
      </c>
      <c r="O10" s="22">
        <f>[1]ОПТ!P11*1.2*[1]ОПТ!R11/1000</f>
        <v>223.61346</v>
      </c>
      <c r="P10" s="24">
        <f>[1]ОПТ!Q10*1.2*[1]ОПТ!R10/1000</f>
        <v>123.94799999999999</v>
      </c>
      <c r="Q10" s="21">
        <f>[1]ОПТ!R10</f>
        <v>33</v>
      </c>
      <c r="R10" s="214"/>
      <c r="S10" s="214"/>
      <c r="T10" s="214"/>
      <c r="U10" s="214"/>
    </row>
    <row r="11" spans="1:21">
      <c r="A11" s="10" t="str">
        <f>[1]ОПТ!A11</f>
        <v>25х25х2      (6м)</v>
      </c>
      <c r="B11" s="11">
        <f>[1]ОПТ!C11*1.2*[1]ОПТ!F11/1000</f>
        <v>4.1793408000000003</v>
      </c>
      <c r="C11" s="17">
        <f>[1]ОПТ!D13*1.2*[1]ОПТ!F13/1000</f>
        <v>4.2515280000000004</v>
      </c>
      <c r="D11" s="18">
        <f>[1]ОПТ!E11*1.2*[1]ОПТ!F11/1000</f>
        <v>3.8697599999999999</v>
      </c>
      <c r="E11" s="19">
        <f>[1]ОПТ!F11</f>
        <v>1.39</v>
      </c>
      <c r="F11" s="15"/>
      <c r="G11" s="10" t="str">
        <f>[1]ОПТ!H11</f>
        <v>40х40х4     (6м)</v>
      </c>
      <c r="H11" s="16">
        <f>[1]ОПТ!I11*1.2*[1]ОПТ!L11/1000</f>
        <v>7.338988800000001</v>
      </c>
      <c r="I11" s="20"/>
      <c r="J11" s="16">
        <f>[1]ОПТ!K11*1.2*[1]ОПТ!L11/1000</f>
        <v>6.7953599999999996</v>
      </c>
      <c r="K11" s="21">
        <f>[1]ОПТ!L11</f>
        <v>2.42</v>
      </c>
      <c r="L11" s="15"/>
      <c r="M11" s="9" t="str">
        <f>[1]ОПТ!N11</f>
        <v>2,0  1250*2500</v>
      </c>
      <c r="N11" s="24">
        <f>[1]ОПТ!O11*1.2*[1]ОПТ!R11/1000</f>
        <v>198.76751999999999</v>
      </c>
      <c r="O11" s="22"/>
      <c r="P11" s="24">
        <f>[1]ОПТ!Q11*1.2*[1]ОПТ!R11/1000</f>
        <v>184.04400000000001</v>
      </c>
      <c r="Q11" s="21">
        <f>[1]ОПТ!R11</f>
        <v>49</v>
      </c>
      <c r="R11" s="13"/>
      <c r="S11" s="144"/>
      <c r="T11" s="4"/>
      <c r="U11" s="4"/>
    </row>
    <row r="12" spans="1:21">
      <c r="A12" s="10" t="str">
        <f>[1]ОПТ!A12</f>
        <v>30х15х1,2   (6м)</v>
      </c>
      <c r="B12" s="11">
        <f>[1]ОПТ!C12*1.2*[1]ОПТ!F12/1000</f>
        <v>3.6438336000000002</v>
      </c>
      <c r="C12" s="17"/>
      <c r="D12" s="18">
        <f>[1]ОПТ!E12*1.2*[1]ОПТ!F12/1000</f>
        <v>3.37392</v>
      </c>
      <c r="E12" s="19">
        <f>[1]ОПТ!F12</f>
        <v>0.78100000000000003</v>
      </c>
      <c r="F12" s="15"/>
      <c r="G12" s="10" t="str">
        <f>[1]ОПТ!H12</f>
        <v>45х45х4     (6м)</v>
      </c>
      <c r="H12" s="16">
        <f>[1]ОПТ!I12*1.2*[1]ОПТ!L12/1000</f>
        <v>8.4206304000000003</v>
      </c>
      <c r="I12" s="20"/>
      <c r="J12" s="16">
        <f>[1]ОПТ!K12*1.2*[1]ОПТ!L12/1000</f>
        <v>7.7968799999999998</v>
      </c>
      <c r="K12" s="21">
        <f>[1]ОПТ!L12</f>
        <v>2.73</v>
      </c>
      <c r="L12" s="15"/>
      <c r="M12" s="9" t="str">
        <f>[1]ОПТ!N12</f>
        <v xml:space="preserve">3,0  1250*2500  </v>
      </c>
      <c r="N12" s="56">
        <f>P12</f>
        <v>279.09119999999996</v>
      </c>
      <c r="O12" s="23">
        <f>[1]ОПТ!P12*1.2*[1]ОПТ!R12/1000</f>
        <v>339.09580800000003</v>
      </c>
      <c r="P12" s="24">
        <f>[1]ОПТ!Q12*1.2*[1]ОПТ!R12/1000</f>
        <v>279.09119999999996</v>
      </c>
      <c r="Q12" s="21">
        <f>[1]ОПТ!R12</f>
        <v>73.599999999999994</v>
      </c>
      <c r="R12" s="13"/>
      <c r="S12" s="144"/>
      <c r="T12" s="4"/>
      <c r="U12" s="4"/>
    </row>
    <row r="13" spans="1:21">
      <c r="A13" s="10" t="str">
        <f>[1]ОПТ!A13</f>
        <v>30х20х1,5   (6м)</v>
      </c>
      <c r="B13" s="11">
        <f>[1]ОПТ!C13*1.2*[1]ОПТ!F13/1000</f>
        <v>3.7791359999999998</v>
      </c>
      <c r="C13" s="17">
        <f>[1]ОПТ!D14*1.2*[1]ОПТ!F14/1000</f>
        <v>5.1569459999999996</v>
      </c>
      <c r="D13" s="18">
        <f>[1]ОПТ!E13*1.2*[1]ОПТ!F13/1000</f>
        <v>3.4992000000000001</v>
      </c>
      <c r="E13" s="19">
        <f>[1]ОПТ!F13</f>
        <v>1.08</v>
      </c>
      <c r="F13" s="15"/>
      <c r="G13" s="10" t="str">
        <f>[1]ОПТ!H13</f>
        <v>45х45х5     (6м)</v>
      </c>
      <c r="H13" s="16">
        <f>[1]ОПТ!I13*1.2*[1]ОПТ!L13/1000</f>
        <v>12.360081599999999</v>
      </c>
      <c r="I13" s="20"/>
      <c r="J13" s="16">
        <f>[1]ОПТ!K13*1.2*[1]ОПТ!L13/1000</f>
        <v>11.444520000000001</v>
      </c>
      <c r="K13" s="21">
        <f>[1]ОПТ!L13</f>
        <v>3.37</v>
      </c>
      <c r="L13" s="15"/>
      <c r="M13" s="202" t="s">
        <v>125</v>
      </c>
      <c r="N13" s="203"/>
      <c r="O13" s="203"/>
      <c r="P13" s="203"/>
      <c r="Q13" s="204"/>
      <c r="R13" s="13"/>
      <c r="S13" s="144"/>
    </row>
    <row r="14" spans="1:21">
      <c r="A14" s="10" t="str">
        <f>[1]ОПТ!A14</f>
        <v>30х30х1,5   (6м)</v>
      </c>
      <c r="B14" s="11">
        <f>[1]ОПТ!C14*1.2*[1]ОПТ!F14/1000</f>
        <v>4.583952</v>
      </c>
      <c r="C14" s="17">
        <f>[1]ОПТ!D15*1.2*[1]ОПТ!F15/1000</f>
        <v>5.4529199999999998</v>
      </c>
      <c r="D14" s="18">
        <f>[1]ОПТ!E14*1.2*[1]ОПТ!F14/1000</f>
        <v>4.2444000000000006</v>
      </c>
      <c r="E14" s="19">
        <f>[1]ОПТ!F14</f>
        <v>1.31</v>
      </c>
      <c r="F14" s="15"/>
      <c r="G14" s="10" t="str">
        <f>[1]ОПТ!H14</f>
        <v>50х50х4     (6м)</v>
      </c>
      <c r="H14" s="16">
        <f>[1]ОПТ!I14*1.2*[1]ОПТ!L14/1000</f>
        <v>8.8147439999999992</v>
      </c>
      <c r="I14" s="20"/>
      <c r="J14" s="16">
        <f>[1]ОПТ!K14*1.2*[1]ОПТ!L14/1000</f>
        <v>8.1617999999999995</v>
      </c>
      <c r="K14" s="21">
        <f>[1]ОПТ!L14</f>
        <v>3.05</v>
      </c>
      <c r="L14" s="15"/>
      <c r="M14" s="9" t="str">
        <f>[1]ОПТ!N14</f>
        <v>1,5*1250*2500</v>
      </c>
      <c r="N14" s="22">
        <f>[1]ОПТ!O14*1.2*[1]ОПТ!R14/1000</f>
        <v>123.52435199999999</v>
      </c>
      <c r="O14" s="23">
        <f>[1]ОПТ!P14*1.2*[1]ОПТ!R14/1000</f>
        <v>138.96489600000001</v>
      </c>
      <c r="P14" s="24">
        <f>[1]ОПТ!Q14*1.2*[1]ОПТ!R14/1000</f>
        <v>114.37439999999999</v>
      </c>
      <c r="Q14" s="21">
        <f>[1]ОПТ!R14</f>
        <v>36.799999999999997</v>
      </c>
      <c r="R14" s="13"/>
      <c r="S14" s="144"/>
    </row>
    <row r="15" spans="1:21">
      <c r="A15" s="10" t="str">
        <f>[1]ОПТ!A15</f>
        <v xml:space="preserve">30х30х2      (6м) </v>
      </c>
      <c r="B15" s="11">
        <f>[1]ОПТ!C15*1.2*[1]ОПТ!F15/1000</f>
        <v>4.8470399999999998</v>
      </c>
      <c r="C15" s="17">
        <f>[1]ОПТ!D16*1.2*[1]ОПТ!F16/1000</f>
        <v>8.9267508000000007</v>
      </c>
      <c r="D15" s="18">
        <f>[1]ОПТ!E15*1.2*[1]ОПТ!F15/1000</f>
        <v>4.4880000000000004</v>
      </c>
      <c r="E15" s="19">
        <f>[1]ОПТ!F15</f>
        <v>1.7</v>
      </c>
      <c r="F15" s="15"/>
      <c r="G15" s="10" t="str">
        <f>[1]ОПТ!H15</f>
        <v>50х50х5    (6м)</v>
      </c>
      <c r="H15" s="16">
        <f>[1]ОПТ!I15*1.2*[1]ОПТ!L15/1000</f>
        <v>12.019363200000001</v>
      </c>
      <c r="I15" s="20"/>
      <c r="J15" s="16">
        <f>[1]ОПТ!K15*1.2*[1]ОПТ!L15/1000</f>
        <v>11.129040000000002</v>
      </c>
      <c r="K15" s="21">
        <f>[1]ОПТ!L15</f>
        <v>3.77</v>
      </c>
      <c r="L15" s="15"/>
      <c r="M15" s="9" t="str">
        <f>[1]ОПТ!N15</f>
        <v>2*1250*2500</v>
      </c>
      <c r="N15" s="22">
        <f>[1]ОПТ!O15*1.2*[1]ОПТ!R15/1000</f>
        <v>148.266288</v>
      </c>
      <c r="O15" s="23">
        <f>[1]ОПТ!P15*1.2*[1]ОПТ!R15/1000</f>
        <v>166.79957400000004</v>
      </c>
      <c r="P15" s="24">
        <f>[1]ОПТ!Q15*1.2*[1]ОПТ!R15/1000</f>
        <v>137.28360000000001</v>
      </c>
      <c r="Q15" s="21">
        <f>[1]ОПТ!R15</f>
        <v>49.1</v>
      </c>
      <c r="R15" s="13"/>
      <c r="S15" s="144"/>
    </row>
    <row r="16" spans="1:21">
      <c r="A16" s="10" t="str">
        <f>[1]ОПТ!A16</f>
        <v>30х30х3      (6м)</v>
      </c>
      <c r="B16" s="11">
        <f>[1]ОПТ!C16*1.2*[1]ОПТ!F16/1000</f>
        <v>7.9348896</v>
      </c>
      <c r="C16" s="17">
        <f>[1]ОПТ!D17*1.2*[1]ОПТ!F17/1000</f>
        <v>5.1569459999999996</v>
      </c>
      <c r="D16" s="18">
        <f>[1]ОПТ!E16*1.2*[1]ОПТ!F16/1000</f>
        <v>7.3471200000000003</v>
      </c>
      <c r="E16" s="19">
        <f>[1]ОПТ!F16</f>
        <v>2.42</v>
      </c>
      <c r="F16" s="15"/>
      <c r="G16" s="10" t="str">
        <f>[1]ОПТ!H16</f>
        <v>63x40x5    (6м)</v>
      </c>
      <c r="H16" s="16">
        <f>[1]ОПТ!I16*1.2*[1]ОПТ!L16/1000</f>
        <v>16.570267200000004</v>
      </c>
      <c r="I16" s="20"/>
      <c r="J16" s="16">
        <f>[1]ОПТ!K16*1.2*[1]ОПТ!L16/1000</f>
        <v>15.342840000000001</v>
      </c>
      <c r="K16" s="21">
        <f>[1]ОПТ!L16</f>
        <v>3.91</v>
      </c>
      <c r="L16" s="15"/>
      <c r="M16" s="9" t="str">
        <f>[1]ОПТ!N16</f>
        <v>3*1250*2500</v>
      </c>
      <c r="N16" s="22">
        <f>[1]ОПТ!O16*1.2*[1]ОПТ!R16/1000</f>
        <v>221.29459199999999</v>
      </c>
      <c r="O16" s="23">
        <f>[1]ОПТ!P16*1.2*[1]ОПТ!R16/1000</f>
        <v>248.95641600000005</v>
      </c>
      <c r="P16" s="24">
        <f>[1]ОПТ!Q16*1.2*[1]ОПТ!R16/1000</f>
        <v>204.9024</v>
      </c>
      <c r="Q16" s="21">
        <f>[1]ОПТ!R16</f>
        <v>73.599999999999994</v>
      </c>
      <c r="R16" s="13"/>
      <c r="S16" s="144"/>
    </row>
    <row r="17" spans="1:19">
      <c r="A17" s="10" t="str">
        <f>[1]ОПТ!A17</f>
        <v>40х20х1,5   (6м)</v>
      </c>
      <c r="B17" s="11">
        <f>[1]ОПТ!C17*1.2*[1]ОПТ!F17/1000</f>
        <v>4.583952</v>
      </c>
      <c r="C17" s="17">
        <f>[1]ОПТ!D18*1.2*[1]ОПТ!F18/1000</f>
        <v>5.8247099999999987</v>
      </c>
      <c r="D17" s="18">
        <f>[1]ОПТ!E17*1.2*[1]ОПТ!F17/1000</f>
        <v>4.2444000000000006</v>
      </c>
      <c r="E17" s="19">
        <f>[1]ОПТ!F17</f>
        <v>1.31</v>
      </c>
      <c r="F17" s="15"/>
      <c r="G17" s="10" t="str">
        <f>[1]ОПТ!H17</f>
        <v>63х63х5    (12м)</v>
      </c>
      <c r="H17" s="16">
        <f>[1]ОПТ!I17*1.2*[1]ОПТ!L17/1000</f>
        <v>13.901284799999997</v>
      </c>
      <c r="I17" s="20"/>
      <c r="J17" s="16">
        <f>[1]ОПТ!K17*1.2*[1]ОПТ!L17/1000</f>
        <v>12.871559999999999</v>
      </c>
      <c r="K17" s="21">
        <f>[1]ОПТ!L17</f>
        <v>4.8099999999999996</v>
      </c>
      <c r="L17" s="15"/>
      <c r="M17" s="9" t="str">
        <f>[1]ОПТ!N17</f>
        <v>3*1500*6000</v>
      </c>
      <c r="N17" s="22">
        <f>[1]ОПТ!O17*1.2*[1]ОПТ!R17/1000</f>
        <v>634.52743199999998</v>
      </c>
      <c r="O17" s="23">
        <f>[1]ОПТ!P17*1.2*[1]ОПТ!R17/1000</f>
        <v>0</v>
      </c>
      <c r="P17" s="24">
        <f>[1]ОПТ!Q17*1.2*[1]ОПТ!R17/1000</f>
        <v>587.52539999999999</v>
      </c>
      <c r="Q17" s="21">
        <f>[1]ОПТ!R17</f>
        <v>211.95</v>
      </c>
      <c r="R17" s="13"/>
      <c r="S17" s="144"/>
    </row>
    <row r="18" spans="1:19">
      <c r="A18" s="10" t="str">
        <f>[1]ОПТ!A18</f>
        <v>40х20х2 (6м)</v>
      </c>
      <c r="B18" s="11">
        <f>[1]ОПТ!C18*1.2*[1]ОПТ!F18/1000</f>
        <v>5.1775199999999995</v>
      </c>
      <c r="C18" s="17">
        <f>[1]ОПТ!D20*1.2*[1]ОПТ!F20/1000</f>
        <v>6.2915616000000014</v>
      </c>
      <c r="D18" s="18">
        <f>[1]ОПТ!E18*1.2*[1]ОПТ!F18/1000</f>
        <v>4.7939999999999996</v>
      </c>
      <c r="E18" s="19">
        <f>[1]ОПТ!F18</f>
        <v>1.7</v>
      </c>
      <c r="F18" s="15"/>
      <c r="G18" s="10" t="str">
        <f>[1]ОПТ!H18</f>
        <v>63х63х6    (12м)</v>
      </c>
      <c r="H18" s="16">
        <f>[1]ОПТ!I18*1.2*[1]ОПТ!L18/1000</f>
        <v>17.420831999999997</v>
      </c>
      <c r="I18" s="20"/>
      <c r="J18" s="16">
        <f>[1]ОПТ!K18*1.2*[1]ОПТ!L18/1000</f>
        <v>16.130399999999998</v>
      </c>
      <c r="K18" s="21">
        <f>[1]ОПТ!L18</f>
        <v>5.72</v>
      </c>
      <c r="L18" s="15"/>
      <c r="M18" s="9" t="str">
        <f>[1]ОПТ!N18</f>
        <v xml:space="preserve">4*1500*6000  </v>
      </c>
      <c r="N18" s="22">
        <f>[1]ОПТ!O18*1.2*[1]ОПТ!R18/1000</f>
        <v>835.0490880000001</v>
      </c>
      <c r="O18" s="23">
        <f>[1]ОПТ!P18*1.2*[1]ОПТ!R18/1000</f>
        <v>939.43022400000018</v>
      </c>
      <c r="P18" s="24">
        <f>[1]ОПТ!Q18*1.2*[1]ОПТ!R18/1000</f>
        <v>773.19360000000006</v>
      </c>
      <c r="Q18" s="21">
        <f>[1]ОПТ!R18</f>
        <v>282.60000000000002</v>
      </c>
      <c r="R18" s="13"/>
      <c r="S18" s="144"/>
    </row>
    <row r="19" spans="1:19">
      <c r="A19" s="10" t="str">
        <f>[1]ОПТ!A19</f>
        <v xml:space="preserve">40х20х3      (6м) </v>
      </c>
      <c r="B19" s="11">
        <f>[1]ОПТ!C19*1.2*[1]ОПТ!F19/1000</f>
        <v>7.0253568000000008</v>
      </c>
      <c r="C19" s="17">
        <f>[1]ОПТ!D21*1.2*[1]ОПТ!F21/1000</f>
        <v>7.0071479999999999</v>
      </c>
      <c r="D19" s="18">
        <f>[1]ОПТ!E19*1.2*[1]ОПТ!F19/1000</f>
        <v>6.5049599999999996</v>
      </c>
      <c r="E19" s="19">
        <f>[1]ОПТ!F19</f>
        <v>2.42</v>
      </c>
      <c r="F19" s="15"/>
      <c r="G19" s="10" t="str">
        <f>[1]ОПТ!H19</f>
        <v xml:space="preserve">70х70х6    (12м) </v>
      </c>
      <c r="H19" s="16">
        <f>[1]ОПТ!I19*1.2*[1]ОПТ!L19/1000</f>
        <v>21.6973728</v>
      </c>
      <c r="I19" s="20"/>
      <c r="J19" s="16">
        <f>[1]ОПТ!K19*1.2*[1]ОПТ!L19/1000</f>
        <v>20.090160000000001</v>
      </c>
      <c r="K19" s="21">
        <f>[1]ОПТ!L19</f>
        <v>6.39</v>
      </c>
      <c r="L19" s="15"/>
      <c r="M19" s="9" t="str">
        <f>[1]ОПТ!N19</f>
        <v>4*1500*6000     09Г2С</v>
      </c>
      <c r="N19" s="22">
        <f>[1]ОПТ!O19*1.2*[1]ОПТ!R19/1000</f>
        <v>889.98652800000013</v>
      </c>
      <c r="O19" s="23">
        <f>[1]ОПТ!P19*1.2*[1]ОПТ!R19/1000</f>
        <v>1001.2348440000001</v>
      </c>
      <c r="P19" s="24">
        <f>[1]ОПТ!Q19*1.2*[1]ОПТ!R19/1000</f>
        <v>824.06160000000011</v>
      </c>
      <c r="Q19" s="21">
        <f>[1]ОПТ!R19</f>
        <v>282.60000000000002</v>
      </c>
      <c r="R19" s="13"/>
      <c r="S19" s="144"/>
    </row>
    <row r="20" spans="1:19">
      <c r="A20" s="10" t="str">
        <f>[1]ОПТ!A20</f>
        <v>40х25х2      (6м)</v>
      </c>
      <c r="B20" s="11">
        <f>[1]ОПТ!C20*1.2*[1]ОПТ!F20/1000</f>
        <v>5.5924992000000007</v>
      </c>
      <c r="C20" s="17">
        <f>[1]ОПТ!D21*1.2*[1]ОПТ!F21/1000</f>
        <v>7.0071479999999999</v>
      </c>
      <c r="D20" s="18">
        <f>[1]ОПТ!E20*1.2*[1]ОПТ!F20/1000</f>
        <v>5.1782400000000006</v>
      </c>
      <c r="E20" s="19">
        <f>[1]ОПТ!F20</f>
        <v>1.86</v>
      </c>
      <c r="F20" s="15"/>
      <c r="G20" s="10" t="str">
        <f>[1]ОПТ!H20</f>
        <v>75х50х5    (12м)</v>
      </c>
      <c r="H20" s="16">
        <f>[1]ОПТ!I20*1.2*[1]ОПТ!L20/1000</f>
        <v>20.858342400000002</v>
      </c>
      <c r="I20" s="20"/>
      <c r="J20" s="16">
        <f>[1]ОПТ!K20*1.2*[1]ОПТ!L20/1000</f>
        <v>19.313279999999999</v>
      </c>
      <c r="K20" s="21">
        <f>[1]ОПТ!L20</f>
        <v>4.79</v>
      </c>
      <c r="L20" s="15"/>
      <c r="M20" s="9" t="str">
        <f>[1]ОПТ!N20</f>
        <v xml:space="preserve">5*1500*6000  </v>
      </c>
      <c r="N20" s="22">
        <f>[1]ОПТ!O20*1.2*[1]ОПТ!R20/1000</f>
        <v>1043.8113599999999</v>
      </c>
      <c r="O20" s="23">
        <f>[1]ОПТ!P20*1.2*[1]ОПТ!R20/1000</f>
        <v>1174.2877800000001</v>
      </c>
      <c r="P20" s="24">
        <f>[1]ОПТ!Q20*1.2*[1]ОПТ!R20/1000</f>
        <v>966.49199999999996</v>
      </c>
      <c r="Q20" s="21">
        <f>[1]ОПТ!R20</f>
        <v>353.25</v>
      </c>
      <c r="R20" s="13"/>
      <c r="S20" s="144"/>
    </row>
    <row r="21" spans="1:19">
      <c r="A21" s="10" t="str">
        <f>[1]ОПТ!A21</f>
        <v xml:space="preserve">40х40х1,5   (6м) </v>
      </c>
      <c r="B21" s="11">
        <f>[1]ОПТ!C21*1.2*[1]ОПТ!F21/1000</f>
        <v>6.2285760000000003</v>
      </c>
      <c r="C21" s="17">
        <f>[1]ОПТ!D22*1.2*[1]ОПТ!F22/1000</f>
        <v>7.8813648000000018</v>
      </c>
      <c r="D21" s="18">
        <f>[1]ОПТ!E21*1.2*[1]ОПТ!F21/1000</f>
        <v>5.7671999999999999</v>
      </c>
      <c r="E21" s="19">
        <f>[1]ОПТ!F21</f>
        <v>1.78</v>
      </c>
      <c r="F21" s="15"/>
      <c r="G21" s="10" t="str">
        <f>[1]ОПТ!H21</f>
        <v xml:space="preserve">75х75х5    (12м) </v>
      </c>
      <c r="H21" s="16">
        <f>[1]ОПТ!I21*1.2*[1]ОПТ!L21/1000</f>
        <v>17.814816000000004</v>
      </c>
      <c r="I21" s="20"/>
      <c r="J21" s="16">
        <f>[1]ОПТ!K21*1.2*[1]ОПТ!L21/1000</f>
        <v>16.495200000000001</v>
      </c>
      <c r="K21" s="21">
        <f>[1]ОПТ!L21</f>
        <v>5.8</v>
      </c>
      <c r="L21" s="15"/>
      <c r="M21" s="9" t="str">
        <f>[1]ОПТ!N21</f>
        <v>5*1500*6000      09Г2С</v>
      </c>
      <c r="N21" s="22">
        <f>[1]ОПТ!O21*1.2*[1]ОПТ!R21/1000</f>
        <v>1112.4831600000002</v>
      </c>
      <c r="O21" s="23">
        <f>[1]ОПТ!P21*1.2*[1]ОПТ!R21/1000</f>
        <v>1251.543555</v>
      </c>
      <c r="P21" s="24">
        <f>[1]ОПТ!Q21*1.2*[1]ОПТ!R21/1000</f>
        <v>1030.077</v>
      </c>
      <c r="Q21" s="21">
        <f>[1]ОПТ!R21</f>
        <v>353.25</v>
      </c>
      <c r="R21" s="13"/>
      <c r="S21" s="144"/>
    </row>
    <row r="22" spans="1:19">
      <c r="A22" s="10" t="str">
        <f>[1]ОПТ!A22</f>
        <v xml:space="preserve">40х40х2 (6м) </v>
      </c>
      <c r="B22" s="11">
        <f>[1]ОПТ!C22*1.2*[1]ОПТ!F22/1000</f>
        <v>7.0056576000000002</v>
      </c>
      <c r="C22" s="17">
        <f>[1]ОПТ!D23*1.2*[1]ОПТ!F23/1000</f>
        <v>10.973491200000002</v>
      </c>
      <c r="D22" s="18">
        <f>[1]ОПТ!E22*1.2*[1]ОПТ!F22/1000</f>
        <v>6.48672</v>
      </c>
      <c r="E22" s="19">
        <f>[1]ОПТ!F22</f>
        <v>2.33</v>
      </c>
      <c r="F22" s="15"/>
      <c r="G22" s="10" t="str">
        <f>[1]ОПТ!H22</f>
        <v>75х75х6    (12м)</v>
      </c>
      <c r="H22" s="16">
        <f>[1]ОПТ!I22*1.2*[1]ОПТ!L22/1000</f>
        <v>22.591483199999999</v>
      </c>
      <c r="I22" s="20"/>
      <c r="J22" s="16">
        <f>[1]ОПТ!K22*1.2*[1]ОПТ!L22/1000</f>
        <v>20.918039999999998</v>
      </c>
      <c r="K22" s="21">
        <f>[1]ОПТ!L22</f>
        <v>6.89</v>
      </c>
      <c r="L22" s="15"/>
      <c r="M22" s="9" t="str">
        <f>[1]ОПТ!N22</f>
        <v xml:space="preserve">6*1500*6000 </v>
      </c>
      <c r="N22" s="22">
        <f>[1]ОПТ!O22*1.2*[1]ОПТ!R22/1000</f>
        <v>1252.5736320000001</v>
      </c>
      <c r="O22" s="23">
        <f>[1]ОПТ!P22*1.2*[1]ОПТ!R22/1000</f>
        <v>1409.145336</v>
      </c>
      <c r="P22" s="24">
        <f>[1]ОПТ!Q22*1.2*[1]ОПТ!R22/1000</f>
        <v>1159.7903999999999</v>
      </c>
      <c r="Q22" s="21">
        <f>[1]ОПТ!R22</f>
        <v>423.9</v>
      </c>
      <c r="R22" s="13"/>
      <c r="S22" s="144"/>
    </row>
    <row r="23" spans="1:19">
      <c r="A23" s="10" t="str">
        <f>[1]ОПТ!A23</f>
        <v>40х40х3      (6м)</v>
      </c>
      <c r="B23" s="11">
        <f>[1]ОПТ!C23*1.2*[1]ОПТ!F23/1000</f>
        <v>9.7542144000000004</v>
      </c>
      <c r="C23" s="17" t="e">
        <f>[1]ОПТ!#REF!*1.2*[1]ОПТ!#REF!/1000</f>
        <v>#REF!</v>
      </c>
      <c r="D23" s="18">
        <f>[1]ОПТ!E23*1.2*[1]ОПТ!F23/1000</f>
        <v>9.0316799999999997</v>
      </c>
      <c r="E23" s="19">
        <f>[1]ОПТ!F23</f>
        <v>3.36</v>
      </c>
      <c r="F23" s="15"/>
      <c r="G23" s="10" t="str">
        <f>[1]ОПТ!H23</f>
        <v>75х75х8    (12м)</v>
      </c>
      <c r="H23" s="16">
        <f>[1]ОПТ!I23*1.2*[1]ОПТ!L23/1000</f>
        <v>30.510691199999997</v>
      </c>
      <c r="I23" s="20"/>
      <c r="J23" s="16">
        <f>[1]ОПТ!K23*1.2*[1]ОПТ!L23/1000</f>
        <v>28.250640000000001</v>
      </c>
      <c r="K23" s="21">
        <f>[1]ОПТ!L23</f>
        <v>9.02</v>
      </c>
      <c r="L23" s="15"/>
      <c r="M23" s="9" t="str">
        <f>[1]ОПТ!N23</f>
        <v xml:space="preserve">8*1500*6000 </v>
      </c>
      <c r="N23" s="22">
        <f>[1]ОПТ!O23*1.2*[1]ОПТ!R23/1000</f>
        <v>1670.0981760000002</v>
      </c>
      <c r="O23" s="23">
        <f>[1]ОПТ!P25*1.2*[1]ОПТ!R25/1000</f>
        <v>2348.5755600000002</v>
      </c>
      <c r="P23" s="24">
        <f>[1]ОПТ!Q23*1.2*[1]ОПТ!R23/1000</f>
        <v>1546.3872000000001</v>
      </c>
      <c r="Q23" s="21">
        <f>[1]ОПТ!R23</f>
        <v>565.20000000000005</v>
      </c>
      <c r="R23" s="13"/>
      <c r="S23" s="144"/>
    </row>
    <row r="24" spans="1:19">
      <c r="A24" s="10" t="str">
        <f>[1]ОПТ!A24</f>
        <v xml:space="preserve">40х40х4 (6м) </v>
      </c>
      <c r="B24" s="11">
        <f>[1]ОПТ!C24*1.2*[1]ОПТ!F24/1000</f>
        <v>12.483072000000002</v>
      </c>
      <c r="C24" s="17">
        <f>[1]ОПТ!D25*1.2*[1]ОПТ!F25/1000</f>
        <v>6.5741219999999991</v>
      </c>
      <c r="D24" s="18">
        <f>[1]ОПТ!E24*1.2*[1]ОПТ!F24/1000</f>
        <v>11.558399999999999</v>
      </c>
      <c r="E24" s="19">
        <f>[1]ОПТ!F24</f>
        <v>4.3</v>
      </c>
      <c r="F24" s="15"/>
      <c r="G24" s="10" t="str">
        <f>[1]ОПТ!H24</f>
        <v>80х80х6    (12м)</v>
      </c>
      <c r="H24" s="16">
        <f>[1]ОПТ!I24*1.2*[1]ОПТ!L24/1000</f>
        <v>25.754111999999999</v>
      </c>
      <c r="I24" s="20"/>
      <c r="J24" s="16">
        <f>[1]ОПТ!K24*1.2*[1]ОПТ!L24/1000</f>
        <v>23.846400000000003</v>
      </c>
      <c r="K24" s="21">
        <f>[1]ОПТ!L24</f>
        <v>7.36</v>
      </c>
      <c r="L24" s="15"/>
      <c r="M24" s="9" t="str">
        <f>[1]ОПТ!N24</f>
        <v>8*1500*5000      09Г2С</v>
      </c>
      <c r="N24" s="22">
        <f>[1]ОПТ!O24*1.2*[1]ОПТ!R24/1000</f>
        <v>1794.6230399999999</v>
      </c>
      <c r="O24" s="23">
        <f>[1]ОПТ!P23*1.2*[1]ОПТ!R23/1000</f>
        <v>1878.8604480000004</v>
      </c>
      <c r="P24" s="24">
        <f>[1]ОПТ!Q24*1.2*[1]ОПТ!R24/1000</f>
        <v>1661.6880000000003</v>
      </c>
      <c r="Q24" s="21">
        <f>[1]ОПТ!R24</f>
        <v>565.20000000000005</v>
      </c>
      <c r="R24" s="13"/>
      <c r="S24" s="144"/>
    </row>
    <row r="25" spans="1:19">
      <c r="A25" s="10" t="str">
        <f>[1]ОПТ!A25</f>
        <v>50х25х1,5      (6м)</v>
      </c>
      <c r="B25" s="11">
        <f>[1]ОПТ!C25*1.2*[1]ОПТ!F25/1000</f>
        <v>5.8436639999999995</v>
      </c>
      <c r="C25" s="17">
        <f>[1]ОПТ!D26*1.2*[1]ОПТ!F26/1000</f>
        <v>7.5616254000000014</v>
      </c>
      <c r="D25" s="18">
        <f>[1]ОПТ!E25*1.2*[1]ОПТ!F25/1000</f>
        <v>5.4108000000000001</v>
      </c>
      <c r="E25" s="19">
        <f>[1]ОПТ!F25</f>
        <v>1.67</v>
      </c>
      <c r="F25" s="15"/>
      <c r="G25" s="10" t="str">
        <f>[1]ОПТ!H25</f>
        <v>90х90х6    (12м)</v>
      </c>
      <c r="H25" s="16">
        <f>[1]ОПТ!I25*1.2*[1]ОПТ!L25/1000</f>
        <v>27.421027200000001</v>
      </c>
      <c r="I25" s="20"/>
      <c r="J25" s="16">
        <f>[1]ОПТ!K25*1.2*[1]ОПТ!L25/1000</f>
        <v>25.38984</v>
      </c>
      <c r="K25" s="21">
        <f>[1]ОПТ!L25</f>
        <v>8.33</v>
      </c>
      <c r="L25" s="15"/>
      <c r="M25" s="9" t="str">
        <f>[1]ОПТ!N25</f>
        <v xml:space="preserve">10*1500*6000 </v>
      </c>
      <c r="N25" s="22">
        <f>[1]ОПТ!O25*1.2*[1]ОПТ!R25/1000</f>
        <v>2087.6227199999998</v>
      </c>
      <c r="O25" s="23">
        <f>[1]ОПТ!P26*1.2*[1]ОПТ!R26/1000</f>
        <v>2818.2906720000001</v>
      </c>
      <c r="P25" s="24">
        <f>[1]ОПТ!Q25*1.2*[1]ОПТ!R25/1000</f>
        <v>1932.9839999999999</v>
      </c>
      <c r="Q25" s="21">
        <f>[1]ОПТ!R25</f>
        <v>706.5</v>
      </c>
      <c r="R25" s="13"/>
      <c r="S25" s="144"/>
    </row>
    <row r="26" spans="1:19">
      <c r="A26" s="10" t="str">
        <f>[1]ОПТ!A26</f>
        <v>50х25х2      (6м)</v>
      </c>
      <c r="B26" s="11">
        <f>[1]ОПТ!C26*1.2*[1]ОПТ!F26/1000</f>
        <v>6.7214448000000004</v>
      </c>
      <c r="C26" s="17" t="e">
        <f>[1]ОПТ!#REF!*1.2*[1]ОПТ!#REF!/1000</f>
        <v>#REF!</v>
      </c>
      <c r="D26" s="18">
        <f>[1]ОПТ!E26*1.2*[1]ОПТ!F26/1000</f>
        <v>6.2235599999999991</v>
      </c>
      <c r="E26" s="19">
        <f>[1]ОПТ!F26</f>
        <v>2.17</v>
      </c>
      <c r="F26" s="15"/>
      <c r="G26" s="10" t="str">
        <f>[1]ОПТ!H26</f>
        <v>90х90х7    (12м)</v>
      </c>
      <c r="H26" s="16">
        <f>[1]ОПТ!I26*1.2*[1]ОПТ!L26/1000</f>
        <v>32.108140800000008</v>
      </c>
      <c r="I26" s="20"/>
      <c r="J26" s="16">
        <f>[1]ОПТ!K26*1.2*[1]ОПТ!L26/1000</f>
        <v>29.729760000000002</v>
      </c>
      <c r="K26" s="21">
        <f>[1]ОПТ!L26</f>
        <v>9.64</v>
      </c>
      <c r="L26" s="15"/>
      <c r="M26" s="9" t="str">
        <f>[1]ОПТ!N26</f>
        <v xml:space="preserve">12*1500*6000 </v>
      </c>
      <c r="N26" s="22">
        <f>[1]ОПТ!O26*1.2*[1]ОПТ!R26/1000</f>
        <v>2505.1472640000002</v>
      </c>
      <c r="O26" s="23">
        <f>[1]ОПТ!P27*1.2*[1]ОПТ!R27/1000</f>
        <v>3003.7045319999997</v>
      </c>
      <c r="P26" s="24">
        <f>[1]ОПТ!Q26*1.2*[1]ОПТ!R26/1000</f>
        <v>2319.5807999999997</v>
      </c>
      <c r="Q26" s="21">
        <f>[1]ОПТ!R26</f>
        <v>847.8</v>
      </c>
      <c r="R26" s="13"/>
      <c r="S26" s="144"/>
    </row>
    <row r="27" spans="1:19">
      <c r="A27" s="10" t="str">
        <f>[1]ОПТ!A27</f>
        <v>50х30х2   (6м)</v>
      </c>
      <c r="B27" s="11">
        <f>[1]ОПТ!C27*1.2*[1]ОПТ!F27/1000</f>
        <v>6.4945151999999995</v>
      </c>
      <c r="C27" s="17">
        <f>[1]ОПТ!D29*1.2*[1]ОПТ!F29/1000</f>
        <v>10.012377600000002</v>
      </c>
      <c r="D27" s="18">
        <f>[1]ОПТ!E27*1.2*[1]ОПТ!F27/1000</f>
        <v>6.0134399999999992</v>
      </c>
      <c r="E27" s="19">
        <f>[1]ОПТ!F27</f>
        <v>2.3199999999999998</v>
      </c>
      <c r="F27" s="15"/>
      <c r="G27" s="10" t="str">
        <f>[1]ОПТ!H27</f>
        <v>100х63х6  (12м)</v>
      </c>
      <c r="H27" s="16">
        <f>[1]ОПТ!I27*1.2*[1]ОПТ!L27/1000</f>
        <v>32.399481600000001</v>
      </c>
      <c r="I27" s="20"/>
      <c r="J27" s="16">
        <f>[1]ОПТ!K27*1.2*[1]ОПТ!L27/1000</f>
        <v>29.99952</v>
      </c>
      <c r="K27" s="21">
        <f>[1]ОПТ!L27</f>
        <v>7.53</v>
      </c>
      <c r="L27" s="15"/>
      <c r="M27" s="9" t="str">
        <f>[1]ОПТ!N27</f>
        <v>12*1500*6000     09Г2С</v>
      </c>
      <c r="N27" s="22">
        <f>[1]ОПТ!O27*1.2*[1]ОПТ!R27/1000</f>
        <v>2669.9595839999997</v>
      </c>
      <c r="O27" s="23">
        <f>[1]ОПТ!P29*1.2*[1]ОПТ!R29/1000</f>
        <v>4482.8951040000011</v>
      </c>
      <c r="P27" s="24">
        <f>[1]ОПТ!Q27*1.2*[1]ОПТ!R27/1000</f>
        <v>2472.1848</v>
      </c>
      <c r="Q27" s="21">
        <f>[1]ОПТ!R27</f>
        <v>847.8</v>
      </c>
      <c r="R27" s="13"/>
      <c r="S27" s="144"/>
    </row>
    <row r="28" spans="1:19">
      <c r="A28" s="10" t="str">
        <f>[1]ОПТ!A28</f>
        <v>50х30х3   (6м)</v>
      </c>
      <c r="B28" s="11">
        <f>[1]ОПТ!C28*1.2*[1]ОПТ!F28/1000</f>
        <v>8.6391360000000006</v>
      </c>
      <c r="C28" s="17">
        <f>[1]ОПТ!D30*1.2*[1]ОПТ!F30/1000</f>
        <v>14.0761152</v>
      </c>
      <c r="D28" s="18">
        <f>[1]ОПТ!E28*1.2*[1]ОПТ!F28/1000</f>
        <v>7.9992000000000001</v>
      </c>
      <c r="E28" s="19">
        <f>[1]ОПТ!F28</f>
        <v>3.3</v>
      </c>
      <c r="F28" s="15"/>
      <c r="G28" s="10" t="str">
        <f>[1]ОПТ!H28</f>
        <v>100х63х8  (12м)</v>
      </c>
      <c r="H28" s="16">
        <f>[1]ОПТ!I28*1.2*[1]ОПТ!L28/1000</f>
        <v>47.200708799999994</v>
      </c>
      <c r="I28" s="20"/>
      <c r="J28" s="16">
        <f>[1]ОПТ!K28*1.2*[1]ОПТ!L28/1000</f>
        <v>43.704359999999994</v>
      </c>
      <c r="K28" s="21">
        <f>[1]ОПТ!L28</f>
        <v>9.8699999999999992</v>
      </c>
      <c r="L28" s="15"/>
      <c r="M28" s="9" t="str">
        <f>[1]ОПТ!N28</f>
        <v xml:space="preserve">14*1500*6000 </v>
      </c>
      <c r="N28" s="22">
        <f>[1]ОПТ!O28*1.2*[1]ОПТ!R28/1000</f>
        <v>3153.4090560000004</v>
      </c>
      <c r="O28" s="23">
        <f>[1]ОПТ!P30*1.2*[1]ОПТ!R30/1000</f>
        <v>5603.6188800000009</v>
      </c>
      <c r="P28" s="24">
        <f>[1]ОПТ!Q28*1.2*[1]ОПТ!R28/1000</f>
        <v>2919.8232000000003</v>
      </c>
      <c r="Q28" s="21">
        <f>[1]ОПТ!R28</f>
        <v>989.1</v>
      </c>
      <c r="R28" s="13"/>
      <c r="S28" s="144"/>
    </row>
    <row r="29" spans="1:19">
      <c r="A29" s="10" t="str">
        <f>[1]ОПТ!A29</f>
        <v>50х50х2      (6м)</v>
      </c>
      <c r="B29" s="11">
        <f>[1]ОПТ!C29*1.2*[1]ОПТ!F29/1000</f>
        <v>8.8998912000000008</v>
      </c>
      <c r="C29" s="17">
        <f>[1]ОПТ!D30*1.2*[1]ОПТ!F30/1000</f>
        <v>14.0761152</v>
      </c>
      <c r="D29" s="18">
        <f>[1]ОПТ!E29*1.2*[1]ОПТ!F29/1000</f>
        <v>8.2406399999999991</v>
      </c>
      <c r="E29" s="19">
        <f>[1]ОПТ!F29</f>
        <v>2.96</v>
      </c>
      <c r="F29" s="15"/>
      <c r="G29" s="10" t="str">
        <f>[1]ОПТ!H29</f>
        <v>100х100х7   (12м)</v>
      </c>
      <c r="H29" s="16">
        <f>[1]ОПТ!I29*1.2*[1]ОПТ!L29/1000</f>
        <v>33.452352000000005</v>
      </c>
      <c r="I29" s="20"/>
      <c r="J29" s="16">
        <f>[1]ОПТ!K29*1.2*[1]ОПТ!L29/1000</f>
        <v>30.974400000000003</v>
      </c>
      <c r="K29" s="21">
        <f>[1]ОПТ!L29</f>
        <v>10.8</v>
      </c>
      <c r="L29" s="15"/>
      <c r="M29" s="9" t="str">
        <f>[1]ОПТ!N29</f>
        <v xml:space="preserve">16*1500*6000 </v>
      </c>
      <c r="N29" s="22">
        <f>[1]ОПТ!O29*1.2*[1]ОПТ!R29/1000</f>
        <v>3984.7956480000007</v>
      </c>
      <c r="O29" s="23">
        <f>[1]ОПТ!P30*1.2*[1]ОПТ!R30/1000</f>
        <v>5603.6188800000009</v>
      </c>
      <c r="P29" s="24">
        <f>[1]ОПТ!Q29*1.2*[1]ОПТ!R29/1000</f>
        <v>3689.6256000000003</v>
      </c>
      <c r="Q29" s="21">
        <f>[1]ОПТ!R29</f>
        <v>1130.4000000000001</v>
      </c>
      <c r="R29" s="13"/>
      <c r="S29" s="144"/>
    </row>
    <row r="30" spans="1:19">
      <c r="A30" s="10" t="str">
        <f>[1]ОПТ!A30</f>
        <v>50х50х3      (6м)</v>
      </c>
      <c r="B30" s="11">
        <f>[1]ОПТ!C30*1.2*[1]ОПТ!F30/1000</f>
        <v>12.5121024</v>
      </c>
      <c r="C30" s="17" t="e">
        <f>[1]ОПТ!#REF!*1.2*[1]ОПТ!#REF!/1000</f>
        <v>#REF!</v>
      </c>
      <c r="D30" s="18">
        <f>[1]ОПТ!E30*1.2*[1]ОПТ!F30/1000</f>
        <v>11.585279999999999</v>
      </c>
      <c r="E30" s="19">
        <f>[1]ОПТ!F30</f>
        <v>4.3099999999999996</v>
      </c>
      <c r="F30" s="15"/>
      <c r="G30" s="10" t="str">
        <f>[1]ОПТ!H30</f>
        <v>100х100х8   (12м)</v>
      </c>
      <c r="H30" s="16">
        <f>[1]ОПТ!I30*1.2*[1]ОПТ!L30/1000</f>
        <v>40.16628</v>
      </c>
      <c r="I30" s="20"/>
      <c r="J30" s="16">
        <f>[1]ОПТ!K30*1.2*[1]ОПТ!L30/1000</f>
        <v>37.191000000000003</v>
      </c>
      <c r="K30" s="21">
        <f>[1]ОПТ!L30</f>
        <v>12.25</v>
      </c>
      <c r="L30" s="15"/>
      <c r="M30" s="9" t="str">
        <f>[1]ОПТ!N30</f>
        <v xml:space="preserve">20*1500*6000 </v>
      </c>
      <c r="N30" s="22">
        <f>[1]ОПТ!O30*1.2*[1]ОПТ!R30/1000</f>
        <v>4980.9945600000001</v>
      </c>
      <c r="O30" s="23">
        <f>[1]ОПТ!P32*1.2*[1]ОПТ!R32/1000</f>
        <v>7288.0010820000007</v>
      </c>
      <c r="P30" s="24">
        <f>[1]ОПТ!Q30*1.2*[1]ОПТ!R30/1000</f>
        <v>4612.0320000000002</v>
      </c>
      <c r="Q30" s="21">
        <f>[1]ОПТ!R30</f>
        <v>1413</v>
      </c>
      <c r="R30" s="13"/>
      <c r="S30" s="144"/>
    </row>
    <row r="31" spans="1:19">
      <c r="A31" s="10" t="str">
        <f>[1]ОПТ!A31</f>
        <v xml:space="preserve">50х50х4     (6м) </v>
      </c>
      <c r="B31" s="11">
        <f>[1]ОПТ!C31*1.2*[1]ОПТ!F31/1000</f>
        <v>16.140902400000002</v>
      </c>
      <c r="C31" s="17">
        <f>[1]ОПТ!D32*1.2*[1]ОПТ!F32/1000</f>
        <v>8.9637840000000022</v>
      </c>
      <c r="D31" s="18">
        <f>[1]ОПТ!E31*1.2*[1]ОПТ!F31/1000</f>
        <v>14.945279999999999</v>
      </c>
      <c r="E31" s="19">
        <f>[1]ОПТ!F31</f>
        <v>5.56</v>
      </c>
      <c r="F31" s="15"/>
      <c r="G31" s="10" t="str">
        <f>[1]ОПТ!H31</f>
        <v>100х100х12 (12м)</v>
      </c>
      <c r="H31" s="16">
        <f>[1]ОПТ!I31*1.2*[1]ОПТ!L31/1000</f>
        <v>58.459968000000011</v>
      </c>
      <c r="I31" s="20"/>
      <c r="J31" s="16">
        <f>[1]ОПТ!K31*1.2*[1]ОПТ!L31/1000</f>
        <v>54.129599999999996</v>
      </c>
      <c r="K31" s="21">
        <f>[1]ОПТ!L31</f>
        <v>17.899999999999999</v>
      </c>
      <c r="L31" s="15"/>
      <c r="M31" s="9" t="str">
        <f>[1]ОПТ!N31</f>
        <v>20*1500*6000   09г2с</v>
      </c>
      <c r="N31" s="22">
        <f>[1]ОПТ!O31*1.2*[1]ОПТ!R31/1000</f>
        <v>5566.9939199999999</v>
      </c>
      <c r="O31" s="23">
        <f>[1]ОПТ!P33*1.2*[1]ОПТ!R33/1000</f>
        <v>11660.47164</v>
      </c>
      <c r="P31" s="24">
        <f>[1]ОПТ!Q31*1.2*[1]ОПТ!R31/1000</f>
        <v>5154.6239999999998</v>
      </c>
      <c r="Q31" s="21">
        <f>[1]ОПТ!R31</f>
        <v>1413</v>
      </c>
      <c r="R31" s="13"/>
      <c r="S31" s="144"/>
    </row>
    <row r="32" spans="1:19">
      <c r="A32" s="10" t="str">
        <f>[1]ОПТ!A32</f>
        <v>60х30х2      (6м)</v>
      </c>
      <c r="B32" s="11">
        <f>[1]ОПТ!C32*1.2*[1]ОПТ!F32/1000</f>
        <v>7.9678079999999998</v>
      </c>
      <c r="C32" s="17">
        <f>[1]ОПТ!D33*1.2*[1]ОПТ!F33/1000</f>
        <v>13.848667200000001</v>
      </c>
      <c r="D32" s="18">
        <f>[1]ОПТ!E32*1.2*[1]ОПТ!F32/1000</f>
        <v>7.3775999999999993</v>
      </c>
      <c r="E32" s="19">
        <f>[1]ОПТ!F32</f>
        <v>2.65</v>
      </c>
      <c r="F32" s="15"/>
      <c r="G32" s="10" t="str">
        <f>[1]ОПТ!H32</f>
        <v>110х110х8   (12м)</v>
      </c>
      <c r="H32" s="16">
        <f>[1]ОПТ!I32*1.2*[1]ОПТ!L32/1000</f>
        <v>42.515280000000004</v>
      </c>
      <c r="I32" s="20"/>
      <c r="J32" s="16">
        <f>[1]ОПТ!K32*1.2*[1]ОПТ!L32/1000</f>
        <v>39.366</v>
      </c>
      <c r="K32" s="21">
        <f>[1]ОПТ!L32</f>
        <v>13.5</v>
      </c>
      <c r="L32" s="15"/>
      <c r="M32" s="9" t="str">
        <f>[1]ОПТ!N32</f>
        <v>25*1500*6000</v>
      </c>
      <c r="N32" s="22">
        <f>[1]ОПТ!O32*1.2*[1]ОПТ!R32/1000</f>
        <v>6478.2231839999995</v>
      </c>
      <c r="O32" s="23">
        <f>[1]ОПТ!P31*1.2*[1]ОПТ!R31/1000</f>
        <v>6262.8681600000009</v>
      </c>
      <c r="P32" s="24">
        <f>[1]ОПТ!Q32*1.2*[1]ОПТ!R32/1000</f>
        <v>5998.3548000000001</v>
      </c>
      <c r="Q32" s="21">
        <f>[1]ОПТ!R32</f>
        <v>1766.3</v>
      </c>
      <c r="R32" s="13"/>
      <c r="S32" s="144"/>
    </row>
    <row r="33" spans="1:19">
      <c r="A33" s="10" t="str">
        <f>[1]ОПТ!A33</f>
        <v xml:space="preserve">60х30х3      (6м) </v>
      </c>
      <c r="B33" s="11">
        <f>[1]ОПТ!C33*1.2*[1]ОПТ!F33/1000</f>
        <v>12.3099264</v>
      </c>
      <c r="C33" s="17">
        <f>[1]ОПТ!D34*1.2*[1]ОПТ!F34/1000</f>
        <v>8.8573500000000003</v>
      </c>
      <c r="D33" s="18">
        <f>[1]ОПТ!E33*1.2*[1]ОПТ!F33/1000</f>
        <v>11.39808</v>
      </c>
      <c r="E33" s="19">
        <f>[1]ОПТ!F33</f>
        <v>3.83</v>
      </c>
      <c r="F33" s="15"/>
      <c r="G33" s="10" t="str">
        <f>[1]ОПТ!H33</f>
        <v>125х80х10     (12м)</v>
      </c>
      <c r="H33" s="16">
        <f>[1]ОПТ!I33*1.2*[1]ОПТ!L33/1000</f>
        <v>81.843955200000011</v>
      </c>
      <c r="I33" s="20"/>
      <c r="J33" s="16">
        <f>[1]ОПТ!K33*1.2*[1]ОПТ!L33/1000</f>
        <v>75.781440000000003</v>
      </c>
      <c r="K33" s="21">
        <f>[1]ОПТ!L33</f>
        <v>12.53</v>
      </c>
      <c r="L33" s="15"/>
      <c r="M33" s="9" t="str">
        <f>[1]ОПТ!N33</f>
        <v>40*1500*6000</v>
      </c>
      <c r="N33" s="22">
        <f>[1]ОПТ!O33*1.2*[1]ОПТ!R33/1000</f>
        <v>10364.86368</v>
      </c>
      <c r="O33" s="23"/>
      <c r="P33" s="24">
        <f>[1]ОПТ!Q33*1.2*[1]ОПТ!R33/1000</f>
        <v>9597.0959999999995</v>
      </c>
      <c r="Q33" s="21">
        <f>[1]ОПТ!R33</f>
        <v>2826</v>
      </c>
      <c r="R33" s="13"/>
      <c r="S33" s="144"/>
    </row>
    <row r="34" spans="1:19">
      <c r="A34" s="10" t="str">
        <f>[1]ОПТ!A34</f>
        <v xml:space="preserve">60х40х1,5   (6м) </v>
      </c>
      <c r="B34" s="11">
        <f>[1]ОПТ!C34*1.2*[1]ОПТ!F34/1000</f>
        <v>7.8731999999999998</v>
      </c>
      <c r="C34" s="17">
        <f>[1]ОПТ!D35*1.2*[1]ОПТ!F35/1000</f>
        <v>10.012377600000002</v>
      </c>
      <c r="D34" s="18">
        <f>[1]ОПТ!E34*1.2*[1]ОПТ!F34/1000</f>
        <v>7.29</v>
      </c>
      <c r="E34" s="19">
        <f>[1]ОПТ!F34</f>
        <v>2.25</v>
      </c>
      <c r="F34" s="15"/>
      <c r="G34" s="10" t="str">
        <f>[1]ОПТ!H34</f>
        <v>125х125х8   (12м)</v>
      </c>
      <c r="H34" s="16">
        <f>[1]ОПТ!I34*1.2*[1]ОПТ!L34/1000</f>
        <v>50.746175999999998</v>
      </c>
      <c r="I34" s="20">
        <f>[1]ОПТ!J34*1.2*[1]ОПТ!L34/1000</f>
        <v>57.089448000000019</v>
      </c>
      <c r="J34" s="16">
        <f>[1]ОПТ!K34*1.2*[1]ОПТ!L34/1000</f>
        <v>46.987199999999994</v>
      </c>
      <c r="K34" s="21">
        <f>[1]ОПТ!L34</f>
        <v>15.6</v>
      </c>
      <c r="L34" s="15"/>
      <c r="M34" s="9" t="str">
        <f>[1]ОПТ!N34</f>
        <v>50*1500*6000</v>
      </c>
      <c r="N34" s="22"/>
      <c r="O34" s="23">
        <f>[1]ОПТ!P34*1.2*[1]ОПТ!R34/1000</f>
        <v>0</v>
      </c>
      <c r="P34" s="24">
        <f>[1]ОПТ!Q34*1.2*[1]ОПТ!R34/1000</f>
        <v>0</v>
      </c>
      <c r="Q34" s="21">
        <f>[1]ОПТ!R34</f>
        <v>3532.5</v>
      </c>
      <c r="R34" s="13"/>
      <c r="S34" s="4"/>
    </row>
    <row r="35" spans="1:19">
      <c r="A35" s="10" t="str">
        <f>[1]ОПТ!A35</f>
        <v>60х40х2 (6м)</v>
      </c>
      <c r="B35" s="11">
        <f>[1]ОПТ!C35*1.2*[1]ОПТ!F35/1000</f>
        <v>8.8998912000000008</v>
      </c>
      <c r="C35" s="17">
        <f>[1]ОПТ!D36*1.2*[1]ОПТ!F36/1000</f>
        <v>14.043456000000003</v>
      </c>
      <c r="D35" s="18">
        <f>[1]ОПТ!E35*1.2*[1]ОПТ!F35/1000</f>
        <v>8.2406399999999991</v>
      </c>
      <c r="E35" s="19">
        <f>[1]ОПТ!F35</f>
        <v>2.96</v>
      </c>
      <c r="F35" s="15"/>
      <c r="G35" s="202" t="s">
        <v>110</v>
      </c>
      <c r="H35" s="203"/>
      <c r="I35" s="203"/>
      <c r="J35" s="203"/>
      <c r="K35" s="204"/>
      <c r="L35" s="15"/>
      <c r="M35" s="210" t="s">
        <v>127</v>
      </c>
      <c r="N35" s="210"/>
      <c r="O35" s="210"/>
      <c r="P35" s="210"/>
      <c r="Q35" s="210"/>
      <c r="R35" s="14"/>
    </row>
    <row r="36" spans="1:19">
      <c r="A36" s="10" t="str">
        <f>[1]ОПТ!A36</f>
        <v xml:space="preserve">60х40х3 (6м) </v>
      </c>
      <c r="B36" s="11">
        <f>[1]ОПТ!C36*1.2*[1]ОПТ!F36/1000</f>
        <v>12.483072000000002</v>
      </c>
      <c r="C36" s="17" t="e">
        <f>[1]ОПТ!#REF!*1.2*[1]ОПТ!#REF!/1000</f>
        <v>#REF!</v>
      </c>
      <c r="D36" s="18">
        <f>[1]ОПТ!E36*1.2*[1]ОПТ!F36/1000</f>
        <v>11.558399999999999</v>
      </c>
      <c r="E36" s="19">
        <f>[1]ОПТ!F36</f>
        <v>4.3</v>
      </c>
      <c r="F36" s="15"/>
      <c r="G36" s="10" t="str">
        <f>[1]ОПТ!H36</f>
        <v>ДУ 15х2,8    (6/7,8/9м)</v>
      </c>
      <c r="H36" s="16">
        <f>[1]ОПТ!I36*1.2*[1]ОПТ!L36/1000</f>
        <v>3.7822464</v>
      </c>
      <c r="I36" s="20">
        <f>[1]ОПТ!J36*1.2*[1]ОПТ!L36/1000</f>
        <v>4.2550272000000007</v>
      </c>
      <c r="J36" s="16">
        <f>[1]ОПТ!K36*1.2*[1]ОПТ!L36/1000</f>
        <v>3.5020799999999999</v>
      </c>
      <c r="K36" s="21">
        <f>[1]ОПТ!L36</f>
        <v>1.28</v>
      </c>
      <c r="L36" s="15"/>
      <c r="M36" s="9" t="str">
        <f>[1]ОПТ!N36</f>
        <v xml:space="preserve">3*1250*2500 (ромб,чеч)   </v>
      </c>
      <c r="N36" s="25">
        <f>[1]ОПТ!O36*1.2*[1]ОПТ!R36/1000</f>
        <v>242.10070560000003</v>
      </c>
      <c r="O36" s="26">
        <f>[1]ОПТ!P36*1.2*[1]ОПТ!R36/1000</f>
        <v>272.36329380000006</v>
      </c>
      <c r="P36" s="25">
        <f>[1]ОПТ!Q36*1.2*[1]ОПТ!R36/1000</f>
        <v>224.16731999999999</v>
      </c>
      <c r="Q36" s="21">
        <f>[1]ОПТ!R36</f>
        <v>75.63</v>
      </c>
      <c r="R36" s="14"/>
    </row>
    <row r="37" spans="1:19">
      <c r="A37" s="10" t="str">
        <f>[1]ОПТ!A37</f>
        <v>60х40х4        (6м)</v>
      </c>
      <c r="B37" s="11">
        <f>[1]ОПТ!C37*1.2*[1]ОПТ!F37/1000</f>
        <v>16.212959999999999</v>
      </c>
      <c r="C37" s="17">
        <f>[1]ОПТ!D38*1.2*[1]ОПТ!F38/1000</f>
        <v>12.177216000000003</v>
      </c>
      <c r="D37" s="18">
        <f>[1]ОПТ!E37*1.2*[1]ОПТ!F37/1000</f>
        <v>15.011999999999999</v>
      </c>
      <c r="E37" s="19">
        <f>[1]ОПТ!F37</f>
        <v>5.56</v>
      </c>
      <c r="F37" s="15"/>
      <c r="G37" s="10" t="str">
        <f>[1]ОПТ!H37</f>
        <v>ДУ 20х2,5   (6/7,8м)</v>
      </c>
      <c r="H37" s="16">
        <f>[1]ОПТ!I37*1.2*[1]ОПТ!L37/1000</f>
        <v>4.6072800000000003</v>
      </c>
      <c r="I37" s="20"/>
      <c r="J37" s="16">
        <f>[1]ОПТ!K37*1.2*[1]ОПТ!L37/1000</f>
        <v>4.266</v>
      </c>
      <c r="K37" s="21">
        <v>1.5</v>
      </c>
      <c r="L37" s="15"/>
      <c r="M37" s="9" t="str">
        <f>[1]ОПТ!N37</f>
        <v>4*1500*6000 (ромб,чеч)</v>
      </c>
      <c r="N37" s="25">
        <f>[1]ОПТ!O37*1.2*[1]ОПТ!R37/1000</f>
        <v>954.63360000000011</v>
      </c>
      <c r="O37" s="26">
        <f>[1]ОПТ!P37*1.2*[1]ОПТ!R37/1000</f>
        <v>1073.9628000000002</v>
      </c>
      <c r="P37" s="25">
        <f>[1]ОПТ!Q37*1.2*[1]ОПТ!R37/1000</f>
        <v>883.92</v>
      </c>
      <c r="Q37" s="21">
        <f>[1]ОПТ!R37</f>
        <v>290</v>
      </c>
      <c r="R37" s="14"/>
    </row>
    <row r="38" spans="1:19" ht="15.75" customHeight="1">
      <c r="A38" s="10" t="str">
        <f>[1]ОПТ!A38</f>
        <v xml:space="preserve">60х60х2       (6м) </v>
      </c>
      <c r="B38" s="11">
        <f>[1]ОПТ!C38*1.2*[1]ОПТ!F38/1000</f>
        <v>10.824192</v>
      </c>
      <c r="C38" s="17">
        <f>[1]ОПТ!D39*1.2*[1]ОПТ!F39/1000</f>
        <v>17.146080000000001</v>
      </c>
      <c r="D38" s="18">
        <f>[1]ОПТ!E38*1.2*[1]ОПТ!F38/1000</f>
        <v>10.022399999999999</v>
      </c>
      <c r="E38" s="19">
        <f>[1]ОПТ!F38</f>
        <v>3.6</v>
      </c>
      <c r="F38" s="15"/>
      <c r="G38" s="10" t="str">
        <f>[1]ОПТ!H38</f>
        <v>ДУ 20х2,8    (6/7,8м)</v>
      </c>
      <c r="H38" s="16">
        <f>[1]ОПТ!I38*1.2*[1]ОПТ!L38/1000</f>
        <v>4.8405599999999991</v>
      </c>
      <c r="I38" s="20">
        <f>[1]ОПТ!J38*1.2*[1]ОПТ!L38/1000</f>
        <v>5.4456300000000004</v>
      </c>
      <c r="J38" s="16">
        <f>[1]ОПТ!K38*1.2*[1]ОПТ!L38/1000</f>
        <v>4.4820000000000002</v>
      </c>
      <c r="K38" s="21">
        <f>[1]ОПТ!L38</f>
        <v>1.66</v>
      </c>
      <c r="L38" s="15"/>
      <c r="M38" s="9" t="str">
        <f>[1]ОПТ!N38</f>
        <v>5*1500*6000 (ромб,чеч)</v>
      </c>
      <c r="N38" s="25">
        <f>[1]ОПТ!O38*1.2*[1]ОПТ!R38/1000</f>
        <v>1190.4278400000001</v>
      </c>
      <c r="O38" s="26">
        <f>[1]ОПТ!P38*1.2*[1]ОПТ!R38/1000</f>
        <v>1339.2313200000003</v>
      </c>
      <c r="P38" s="25">
        <f>[1]ОПТ!Q38*1.2*[1]ОПТ!R38/1000</f>
        <v>1102.248</v>
      </c>
      <c r="Q38" s="21">
        <f>[1]ОПТ!R38</f>
        <v>364.5</v>
      </c>
      <c r="R38" s="14"/>
    </row>
    <row r="39" spans="1:19">
      <c r="A39" s="10" t="str">
        <f>[1]ОПТ!A39</f>
        <v>60х60х3       (6м)</v>
      </c>
      <c r="B39" s="11">
        <f>[1]ОПТ!C39*1.2*[1]ОПТ!F39/1000</f>
        <v>15.240960000000003</v>
      </c>
      <c r="C39" s="17" t="e">
        <f>[1]ОПТ!#REF!*1.2*[1]ОПТ!#REF!/1000</f>
        <v>#REF!</v>
      </c>
      <c r="D39" s="18">
        <f>[1]ОПТ!E39*1.2*[1]ОПТ!F39/1000</f>
        <v>14.112</v>
      </c>
      <c r="E39" s="19">
        <f>[1]ОПТ!F39</f>
        <v>5.25</v>
      </c>
      <c r="F39" s="15"/>
      <c r="G39" s="50" t="str">
        <f>[1]ОПТ!H39</f>
        <v xml:space="preserve">ДУ 25х2,8    (6/7,8м) </v>
      </c>
      <c r="H39" s="16">
        <f>[1]ОПТ!I39*1.2*[1]ОПТ!L39/1000</f>
        <v>6.1269696000000007</v>
      </c>
      <c r="I39" s="20">
        <f>[1]ОПТ!J39*1.2*[1]ОПТ!L39/1000</f>
        <v>6.892840800000001</v>
      </c>
      <c r="J39" s="16">
        <f>[1]ОПТ!K39*1.2*[1]ОПТ!L39/1000</f>
        <v>5.6731199999999999</v>
      </c>
      <c r="K39" s="21">
        <f>[1]ОПТ!L39</f>
        <v>2.12</v>
      </c>
      <c r="L39" s="15"/>
      <c r="M39" s="9" t="str">
        <f>[1]ОПТ!N39</f>
        <v>6*1500*6000 (ромб,чеч)</v>
      </c>
      <c r="N39" s="25">
        <f>[1]ОПТ!O39*1.2*[1]ОПТ!R39/1000</f>
        <v>1465.17336</v>
      </c>
      <c r="O39" s="26">
        <f>[1]ОПТ!P39*1.2*[1]ОПТ!R39/1000</f>
        <v>1648.3200300000003</v>
      </c>
      <c r="P39" s="25">
        <f>[1]ОПТ!Q39*1.2*[1]ОПТ!R39/1000</f>
        <v>1356.6420000000001</v>
      </c>
      <c r="Q39" s="21">
        <f>[1]ОПТ!R39</f>
        <v>436.5</v>
      </c>
      <c r="R39" s="14"/>
    </row>
    <row r="40" spans="1:19">
      <c r="A40" s="10" t="str">
        <f>[1]ОПТ!A40</f>
        <v xml:space="preserve">60х60х4    (6м) </v>
      </c>
      <c r="B40" s="11">
        <f>[1]ОПТ!C40*1.2*[1]ОПТ!F40/1000</f>
        <v>19.798732800000007</v>
      </c>
      <c r="C40" s="17" t="e">
        <f>[1]ОПТ!#REF!*1.2*[1]ОПТ!#REF!/1000</f>
        <v>#REF!</v>
      </c>
      <c r="D40" s="18">
        <f>[1]ОПТ!E40*1.2*[1]ОПТ!F40/1000</f>
        <v>18.332159999999998</v>
      </c>
      <c r="E40" s="19">
        <f>[1]ОПТ!F40</f>
        <v>6.82</v>
      </c>
      <c r="F40" s="15"/>
      <c r="G40" s="10" t="str">
        <f>[1]ОПТ!H40</f>
        <v>ДУ 25х3,2    (6/10,5м)</v>
      </c>
      <c r="H40" s="16">
        <f>[1]ОПТ!I40*1.2*[1]ОПТ!L40/1000</f>
        <v>6.9072912000000004</v>
      </c>
      <c r="I40" s="20">
        <f>[1]ОПТ!J40*1.2*[1]ОПТ!L40/1000</f>
        <v>7.7707026000000008</v>
      </c>
      <c r="J40" s="16">
        <f>[1]ОПТ!K40*1.2*[1]ОПТ!L40/1000</f>
        <v>6.3956400000000002</v>
      </c>
      <c r="K40" s="21">
        <f>[1]ОПТ!L40</f>
        <v>2.39</v>
      </c>
      <c r="L40" s="15"/>
      <c r="M40" s="202" t="s">
        <v>128</v>
      </c>
      <c r="N40" s="203"/>
      <c r="O40" s="203"/>
      <c r="P40" s="203"/>
      <c r="Q40" s="204"/>
      <c r="R40" s="14"/>
    </row>
    <row r="41" spans="1:19">
      <c r="A41" s="10" t="str">
        <f>[1]ОПТ!A41</f>
        <v xml:space="preserve">60х60х5    (6м) </v>
      </c>
      <c r="B41" s="11">
        <f>[1]ОПТ!C41*1.2*[1]ОПТ!F41/1000</f>
        <v>24.946755840000005</v>
      </c>
      <c r="C41" s="17" t="e">
        <f>[1]ОПТ!#REF!*1.2*[1]ОПТ!#REF!/1000</f>
        <v>#REF!</v>
      </c>
      <c r="D41" s="18">
        <f>[1]ОПТ!E41*1.2*[1]ОПТ!F41/1000</f>
        <v>23.098848</v>
      </c>
      <c r="E41" s="19">
        <f>[1]ОПТ!F41</f>
        <v>8.2970000000000006</v>
      </c>
      <c r="F41" s="15"/>
      <c r="G41" s="10" t="str">
        <f>[1]ОПТ!H41</f>
        <v>ДУ 32х2,8    (6/10,5м)</v>
      </c>
      <c r="H41" s="16">
        <f>[1]ОПТ!I41*1.2*[1]ОПТ!L41/1000</f>
        <v>7.8899184</v>
      </c>
      <c r="I41" s="20">
        <f>[1]ОПТ!J41*1.2*[1]ОПТ!L41/1000</f>
        <v>8.876158199999999</v>
      </c>
      <c r="J41" s="16">
        <f>[1]ОПТ!K41*1.2*[1]ОПТ!L41/1000</f>
        <v>7.3054799999999993</v>
      </c>
      <c r="K41" s="21">
        <f>[1]ОПТ!L41</f>
        <v>2.73</v>
      </c>
      <c r="L41" s="15"/>
      <c r="M41" s="9" t="str">
        <f>[1]ОПТ!N41</f>
        <v>0,45*1250*2500</v>
      </c>
      <c r="N41" s="27" t="s">
        <v>83</v>
      </c>
      <c r="O41" s="27" t="s">
        <v>83</v>
      </c>
      <c r="P41" s="27" t="s">
        <v>83</v>
      </c>
      <c r="Q41" s="27"/>
      <c r="R41" s="14"/>
    </row>
    <row r="42" spans="1:19">
      <c r="A42" s="10" t="str">
        <f>[1]ОПТ!A42</f>
        <v xml:space="preserve">80х40х2    (6м) </v>
      </c>
      <c r="B42" s="11">
        <f>[1]ОПТ!C42*1.2*[1]ОПТ!F42/1000</f>
        <v>10.794124799999999</v>
      </c>
      <c r="C42" s="17">
        <f>[1]ОПТ!D44*1.2*[1]ОПТ!F44/1000</f>
        <v>17.146080000000001</v>
      </c>
      <c r="D42" s="18">
        <f>[1]ОПТ!E42*1.2*[1]ОПТ!F42/1000</f>
        <v>9.9945599999999999</v>
      </c>
      <c r="E42" s="19">
        <f>[1]ОПТ!F42</f>
        <v>3.59</v>
      </c>
      <c r="F42" s="15"/>
      <c r="G42" s="10" t="str">
        <f>[1]ОПТ!H42</f>
        <v>ДУ 32х3,2    (6/10,5м)</v>
      </c>
      <c r="H42" s="16">
        <f>[1]ОПТ!I42*1.2*[1]ОПТ!L42/1000</f>
        <v>8.9303471999999999</v>
      </c>
      <c r="I42" s="20">
        <f>[1]ОПТ!J42*1.2*[1]ОПТ!L42/1000</f>
        <v>10.0466406</v>
      </c>
      <c r="J42" s="16">
        <f>[1]ОПТ!K42*1.2*[1]ОПТ!L42/1000</f>
        <v>8.2688400000000009</v>
      </c>
      <c r="K42" s="21">
        <f>[1]ОПТ!L42</f>
        <v>3.09</v>
      </c>
      <c r="L42" s="15"/>
      <c r="M42" s="9" t="str">
        <f>[1]ОПТ!N42</f>
        <v>0,5*1250*2500</v>
      </c>
      <c r="N42" s="22">
        <f>[1]ОПТ!O42*1.2*[1]ОПТ!R42/1000</f>
        <v>64.164441600000018</v>
      </c>
      <c r="O42" s="23">
        <f>[1]ОПТ!P42*1.2*[1]ОПТ!R42/1000</f>
        <v>72.184996800000022</v>
      </c>
      <c r="P42" s="24">
        <f>[1]ОПТ!Q42*1.2*[1]ОПТ!R42/1000</f>
        <v>59.411520000000003</v>
      </c>
      <c r="Q42" s="21">
        <f>[1]ОПТ!R42</f>
        <v>12.63</v>
      </c>
      <c r="R42" s="14"/>
    </row>
    <row r="43" spans="1:19">
      <c r="A43" s="10" t="str">
        <f>[1]ОПТ!A43</f>
        <v>80х40х2 Ш (6м)</v>
      </c>
      <c r="B43" s="11">
        <f>[1]ОПТ!C43*1.2*[1]ОПТ!F43/1000</f>
        <v>10.794124799999999</v>
      </c>
      <c r="C43" s="17">
        <f>[1]ОПТ!D45*1.2*[1]ОПТ!F45/1000</f>
        <v>23.401628999999996</v>
      </c>
      <c r="D43" s="18">
        <f>[1]ОПТ!E43*1.2*[1]ОПТ!F43/1000</f>
        <v>9.9945599999999999</v>
      </c>
      <c r="E43" s="19">
        <f>[1]ОПТ!F43</f>
        <v>3.59</v>
      </c>
      <c r="F43" s="15"/>
      <c r="G43" s="10" t="str">
        <f>[1]ОПТ!H43</f>
        <v>ДУ 40х3,0 (6/10,5м) АКЦИЯ!</v>
      </c>
      <c r="H43" s="16">
        <f>[1]ОПТ!I43*1.2*[1]ОПТ!L43/1000</f>
        <v>9.6239663999999987</v>
      </c>
      <c r="I43" s="20">
        <f>[1]ОПТ!J43*1.2*[1]ОПТ!L43/1000</f>
        <v>0</v>
      </c>
      <c r="J43" s="16">
        <f>[1]ОПТ!K43*1.2*[1]ОПТ!L43/1000</f>
        <v>8.9110800000000001</v>
      </c>
      <c r="K43" s="21">
        <f>[1]ОПТ!L43</f>
        <v>3.33</v>
      </c>
      <c r="L43" s="15"/>
      <c r="M43" s="9" t="str">
        <f>[1]ОПТ!N43</f>
        <v>0,55*1250*2500</v>
      </c>
      <c r="N43" s="22">
        <f>[1]ОПТ!O43*1.2*[1]ОПТ!R43/1000</f>
        <v>63.230544000000002</v>
      </c>
      <c r="O43" s="23">
        <f>[1]ОПТ!P43*1.2*[1]ОПТ!R43/1000</f>
        <v>71.13436200000001</v>
      </c>
      <c r="P43" s="24">
        <f>[1]ОПТ!Q43*1.2*[1]ОПТ!R43/1000</f>
        <v>58.546800000000005</v>
      </c>
      <c r="Q43" s="21">
        <f>[1]ОПТ!R43</f>
        <v>13.9</v>
      </c>
      <c r="R43" s="14"/>
    </row>
    <row r="44" spans="1:19">
      <c r="A44" s="10" t="str">
        <f>[1]ОПТ!A44</f>
        <v>80х40х3       (6м)</v>
      </c>
      <c r="B44" s="11">
        <f>[1]ОПТ!C44*1.2*[1]ОПТ!F44/1000</f>
        <v>15.240960000000003</v>
      </c>
      <c r="C44" s="17">
        <f>[1]ОПТ!D45*1.2*[1]ОПТ!F45/1000</f>
        <v>23.401628999999996</v>
      </c>
      <c r="D44" s="18">
        <f>[1]ОПТ!E44*1.2*[1]ОПТ!F44/1000</f>
        <v>14.112</v>
      </c>
      <c r="E44" s="19">
        <f>[1]ОПТ!F44</f>
        <v>5.25</v>
      </c>
      <c r="F44" s="15"/>
      <c r="G44" s="10" t="str">
        <f>[1]ОПТ!H44</f>
        <v>ДУ 40х3,5    (6/10,5м)</v>
      </c>
      <c r="H44" s="16">
        <f>[1]ОПТ!I44*1.2*[1]ОПТ!L44/1000</f>
        <v>11.0979072</v>
      </c>
      <c r="I44" s="20">
        <f>[1]ОПТ!J44*1.2*[1]ОПТ!L44/1000</f>
        <v>12.485145599999999</v>
      </c>
      <c r="J44" s="16">
        <f>[1]ОПТ!K44*1.2*[1]ОПТ!L44/1000</f>
        <v>10.275840000000001</v>
      </c>
      <c r="K44" s="21">
        <f>[1]ОПТ!L44</f>
        <v>3.84</v>
      </c>
      <c r="L44" s="15"/>
      <c r="M44" s="9" t="str">
        <f>[1]ОПТ!N44</f>
        <v>0,7*1250*2500</v>
      </c>
      <c r="N44" s="22">
        <f>[1]ОПТ!O44*1.2*[1]ОПТ!R44/1000</f>
        <v>82.305201600000018</v>
      </c>
      <c r="O44" s="23">
        <f>[1]ОПТ!P44*1.2*[1]ОПТ!R44/1000</f>
        <v>92.593351800000036</v>
      </c>
      <c r="P44" s="24">
        <f>[1]ОПТ!Q44*1.2*[1]ОПТ!R44/1000</f>
        <v>76.208520000000007</v>
      </c>
      <c r="Q44" s="21">
        <f>[1]ОПТ!R44</f>
        <v>17.690000000000001</v>
      </c>
      <c r="R44" s="14"/>
    </row>
    <row r="45" spans="1:19">
      <c r="A45" s="10" t="str">
        <f>[1]ОПТ!A45</f>
        <v>80х40х4   (6м)</v>
      </c>
      <c r="B45" s="11">
        <f>[1]ОПТ!C45*1.2*[1]ОПТ!F45/1000</f>
        <v>20.801448000000001</v>
      </c>
      <c r="C45" s="17" t="e">
        <f>[1]ОПТ!#REF!*1.2*[1]ОПТ!#REF!/1000</f>
        <v>#REF!</v>
      </c>
      <c r="D45" s="18">
        <f>[1]ОПТ!E45*1.2*[1]ОПТ!F45/1000</f>
        <v>19.2606</v>
      </c>
      <c r="E45" s="19">
        <f>[1]ОПТ!F45</f>
        <v>6.83</v>
      </c>
      <c r="F45" s="15"/>
      <c r="G45" s="10" t="str">
        <f>[1]ОПТ!H45</f>
        <v>ДУ 50х3,0 (6/10,5м) АКЦИЯ!</v>
      </c>
      <c r="H45" s="16">
        <f>[1]ОПТ!I45*1.2*[1]ОПТ!L45/1000</f>
        <v>12.852431999999999</v>
      </c>
      <c r="I45" s="20">
        <f>[1]ОПТ!J45*1.2*[1]ОПТ!L45/1000</f>
        <v>14.458985999999998</v>
      </c>
      <c r="J45" s="16">
        <f>[1]ОПТ!K45*1.2*[1]ОПТ!L45/1000</f>
        <v>11.900399999999999</v>
      </c>
      <c r="K45" s="21">
        <f>[1]ОПТ!L45</f>
        <v>4.22</v>
      </c>
      <c r="L45" s="15"/>
      <c r="M45" s="9" t="str">
        <f>[1]ОПТ!N45</f>
        <v>0,8*1250*2500</v>
      </c>
      <c r="N45" s="22">
        <f>[1]ОПТ!O45*1.2*[1]ОПТ!R45/1000</f>
        <v>88.835356800000014</v>
      </c>
      <c r="O45" s="23">
        <f>[1]ОПТ!P45*1.2*[1]ОПТ!R45/1000</f>
        <v>99.939776400000028</v>
      </c>
      <c r="P45" s="24">
        <f>[1]ОПТ!Q45*1.2*[1]ОПТ!R45/1000</f>
        <v>82.254959999999997</v>
      </c>
      <c r="Q45" s="21">
        <f>[1]ОПТ!R45</f>
        <v>20.22</v>
      </c>
      <c r="R45" s="14"/>
    </row>
    <row r="46" spans="1:19">
      <c r="A46" s="10" t="str">
        <f>[1]ОПТ!A46</f>
        <v>80х60х3       (6м)</v>
      </c>
      <c r="B46" s="11">
        <f>[1]ОПТ!C46*1.2*[1]ОПТ!F46/1000</f>
        <v>17.969817600000002</v>
      </c>
      <c r="C46" s="17">
        <f>[1]ОПТ!D47*1.2*[1]ОПТ!F47/1000</f>
        <v>16.371590400000002</v>
      </c>
      <c r="D46" s="18">
        <f>[1]ОПТ!E46*1.2*[1]ОПТ!F46/1000</f>
        <v>16.638720000000003</v>
      </c>
      <c r="E46" s="19">
        <f>[1]ОПТ!F46</f>
        <v>6.19</v>
      </c>
      <c r="F46" s="15"/>
      <c r="G46" s="10" t="str">
        <f>[1]ОПТ!H46</f>
        <v>ДУ 50х3,5    (6/10,5м)</v>
      </c>
      <c r="H46" s="16">
        <f>[1]ОПТ!I46*1.2*[1]ОПТ!L46/1000</f>
        <v>13.977100800000002</v>
      </c>
      <c r="I46" s="20">
        <f>[1]ОПТ!J46*1.2*[1]ОПТ!L46/1000</f>
        <v>15.724238400000004</v>
      </c>
      <c r="J46" s="16">
        <f>[1]ОПТ!K46*1.2*[1]ОПТ!L46/1000</f>
        <v>12.94176</v>
      </c>
      <c r="K46" s="21">
        <f>[1]ОПТ!L46</f>
        <v>4.88</v>
      </c>
      <c r="L46" s="15"/>
      <c r="M46" s="9" t="str">
        <f>[1]ОПТ!N46</f>
        <v xml:space="preserve">1,0*1250*2500 </v>
      </c>
      <c r="N46" s="22">
        <f>[1]ОПТ!O46*1.2*[1]ОПТ!R46/1000</f>
        <v>117.2447136</v>
      </c>
      <c r="O46" s="23">
        <f>[1]ОПТ!P46*1.2*[1]ОПТ!R46/1000</f>
        <v>131.90030279999999</v>
      </c>
      <c r="P46" s="24">
        <f>[1]ОПТ!Q46*1.2*[1]ОПТ!R46/1000</f>
        <v>108.55992000000001</v>
      </c>
      <c r="Q46" s="21">
        <f>[1]ОПТ!R46</f>
        <v>25.27</v>
      </c>
      <c r="R46" s="14"/>
    </row>
    <row r="47" spans="1:19">
      <c r="A47" s="10" t="str">
        <f>[1]ОПТ!A47</f>
        <v>80х80х2       (6м)</v>
      </c>
      <c r="B47" s="11">
        <f>[1]ОПТ!C47*1.2*[1]ОПТ!F47/1000</f>
        <v>14.5525248</v>
      </c>
      <c r="C47" s="17">
        <f>[1]ОПТ!D48*1.2*[1]ОПТ!F48/1000</f>
        <v>23.18855688</v>
      </c>
      <c r="D47" s="18">
        <f>[1]ОПТ!E47*1.2*[1]ОПТ!F47/1000</f>
        <v>13.47456</v>
      </c>
      <c r="E47" s="19">
        <f>[1]ОПТ!F47</f>
        <v>4.84</v>
      </c>
      <c r="F47" s="15"/>
      <c r="G47" s="202" t="s">
        <v>111</v>
      </c>
      <c r="H47" s="203"/>
      <c r="I47" s="203"/>
      <c r="J47" s="203"/>
      <c r="K47" s="204"/>
      <c r="L47" s="15"/>
      <c r="M47" s="9" t="str">
        <f>[1]ОПТ!N47</f>
        <v>1,2*1250*2500</v>
      </c>
      <c r="N47" s="22">
        <f>[1]ОПТ!O47*1.2*[1]ОПТ!R47/1000</f>
        <v>134.38794240000004</v>
      </c>
      <c r="O47" s="23">
        <f>[1]ОПТ!P47*1.2*[1]ОПТ!R47/1000</f>
        <v>151.18643520000003</v>
      </c>
      <c r="P47" s="24">
        <f>[1]ОПТ!Q47*1.2*[1]ОПТ!R47/1000</f>
        <v>124.43328</v>
      </c>
      <c r="Q47" s="21">
        <f>[1]ОПТ!R47</f>
        <v>30.32</v>
      </c>
      <c r="R47" s="14"/>
    </row>
    <row r="48" spans="1:19">
      <c r="A48" s="10" t="str">
        <f>[1]ОПТ!A48</f>
        <v>80х80х3       (12м)</v>
      </c>
      <c r="B48" s="11">
        <f>[1]ОПТ!C48*1.2*[1]ОПТ!F48/1000</f>
        <v>20.61205056</v>
      </c>
      <c r="C48" s="17">
        <f>[1]ОПТ!D47*1.2*[1]ОПТ!F47/1000</f>
        <v>16.371590400000002</v>
      </c>
      <c r="D48" s="18">
        <f>[1]ОПТ!E48*1.2*[1]ОПТ!F48/1000</f>
        <v>19.085232000000001</v>
      </c>
      <c r="E48" s="19">
        <f>[1]ОПТ!F48</f>
        <v>7.1319999999999997</v>
      </c>
      <c r="F48" s="15"/>
      <c r="G48" s="28" t="s">
        <v>46</v>
      </c>
      <c r="H48" s="55">
        <f>[1]ОПТ!I48*1.2*[1]ОПТ!L48/1000</f>
        <v>5.4914112000000008</v>
      </c>
      <c r="I48" s="20">
        <f>[1]ОПТ!J48*1.2*[1]ОПТ!L48/1000</f>
        <v>6.1778376000000019</v>
      </c>
      <c r="J48" s="16">
        <f>[1]ОПТ!K48*1.2*[1]ОПТ!L48/1000</f>
        <v>5.0846400000000003</v>
      </c>
      <c r="K48" s="29">
        <f>[1]ОПТ!L48</f>
        <v>1.32</v>
      </c>
      <c r="L48" s="15"/>
      <c r="M48" s="9" t="str">
        <f>[1]ОПТ!N48</f>
        <v>1,5*1250*2500</v>
      </c>
      <c r="N48" s="22">
        <f>[1]ОПТ!O48*1.2*[1]ОПТ!R48/1000</f>
        <v>165.03782400000003</v>
      </c>
      <c r="O48" s="23">
        <f>[1]ОПТ!P48*1.2*[1]ОПТ!R48/1000</f>
        <v>185.66755200000003</v>
      </c>
      <c r="P48" s="24">
        <f>[1]ОПТ!Q48*1.2*[1]ОПТ!R48/1000</f>
        <v>152.81279999999998</v>
      </c>
      <c r="Q48" s="21">
        <f>[1]ОПТ!R48</f>
        <v>37.9</v>
      </c>
      <c r="R48" s="14"/>
    </row>
    <row r="49" spans="1:18">
      <c r="A49" s="10" t="str">
        <f>[1]ОПТ!A49</f>
        <v>80х80х4       (12м)</v>
      </c>
      <c r="B49" s="11">
        <f>[1]ОПТ!C49*1.2*[1]ОПТ!F49/1000</f>
        <v>26.9644464</v>
      </c>
      <c r="C49" s="17">
        <f>[1]ОПТ!D49*1.2*[1]ОПТ!F49/1000</f>
        <v>30.335002200000002</v>
      </c>
      <c r="D49" s="18">
        <f>[1]ОПТ!E49*1.2*[1]ОПТ!F49/1000</f>
        <v>24.967080000000003</v>
      </c>
      <c r="E49" s="19">
        <f>[1]ОПТ!F49</f>
        <v>9.33</v>
      </c>
      <c r="F49" s="15"/>
      <c r="G49" s="28" t="s">
        <v>47</v>
      </c>
      <c r="H49" s="55">
        <f>[1]ОПТ!I49*1.2*[1]ОПТ!L49/1000</f>
        <v>7.8230447999999999</v>
      </c>
      <c r="I49" s="20">
        <f>[1]ОПТ!J49*1.2*[1]ОПТ!L49/1000</f>
        <v>8.8009254000000023</v>
      </c>
      <c r="J49" s="16">
        <f>[1]ОПТ!K49*1.2*[1]ОПТ!L49/1000</f>
        <v>7.2435599999999996</v>
      </c>
      <c r="K49" s="29">
        <f>[1]ОПТ!L49</f>
        <v>1.71</v>
      </c>
      <c r="L49" s="15"/>
      <c r="M49" s="9" t="str">
        <f>[1]ОПТ!N49</f>
        <v xml:space="preserve">2,0*1250*2500  </v>
      </c>
      <c r="N49" s="56">
        <f>P49</f>
        <v>203.77727999999999</v>
      </c>
      <c r="O49" s="23">
        <f>[1]ОПТ!P49*1.2*[1]ОПТ!R49/1000</f>
        <v>247.58939520000007</v>
      </c>
      <c r="P49" s="24">
        <f>[1]ОПТ!Q49*1.2*[1]ОПТ!R49/1000</f>
        <v>203.77727999999999</v>
      </c>
      <c r="Q49" s="21">
        <f>[1]ОПТ!R49</f>
        <v>50.54</v>
      </c>
      <c r="R49" s="14"/>
    </row>
    <row r="50" spans="1:18">
      <c r="A50" s="10" t="str">
        <f>[1]ОПТ!A50</f>
        <v xml:space="preserve">80х80х5         (6м) </v>
      </c>
      <c r="B50" s="11">
        <f>[1]ОПТ!C50*1.2*[1]ОПТ!F50/1000</f>
        <v>33.062515199999993</v>
      </c>
      <c r="C50" s="17" t="e">
        <f>[1]ОПТ!#REF!*1.2*[1]ОПТ!#REF!/1000</f>
        <v>#REF!</v>
      </c>
      <c r="D50" s="18">
        <f>[1]ОПТ!E50*1.2*[1]ОПТ!F50/1000</f>
        <v>30.613439999999997</v>
      </c>
      <c r="E50" s="19">
        <f>[1]ОПТ!F50</f>
        <v>11.44</v>
      </c>
      <c r="F50" s="15"/>
      <c r="G50" s="10" t="s">
        <v>48</v>
      </c>
      <c r="H50" s="55">
        <f>[1]ОПТ!I50*1.2*[1]ОПТ!L50/1000</f>
        <v>8.7866208000000015</v>
      </c>
      <c r="I50" s="20">
        <f>[1]ОПТ!J50*1.2*[1]ОПТ!L50/1000</f>
        <v>9.8849484000000025</v>
      </c>
      <c r="J50" s="16">
        <f>[1]ОПТ!K50*1.2*[1]ОПТ!L50/1000</f>
        <v>8.1357599999999994</v>
      </c>
      <c r="K50" s="29">
        <f>[1]ОПТ!L50</f>
        <v>2.1800000000000002</v>
      </c>
      <c r="L50" s="15"/>
      <c r="M50" s="9" t="str">
        <f>[1]ОПТ!N50</f>
        <v>2,5*1250*2500</v>
      </c>
      <c r="N50" s="22">
        <f>[1]ОПТ!O50*1.2*[1]ОПТ!R50/1000</f>
        <v>314.37434880000006</v>
      </c>
      <c r="O50" s="23">
        <f>[1]ОПТ!P50*1.2*[1]ОПТ!R50/1000</f>
        <v>353.67114240000006</v>
      </c>
      <c r="P50" s="24">
        <f>[1]ОПТ!Q50*1.2*[1]ОПТ!R50/1000</f>
        <v>291.08735999999999</v>
      </c>
      <c r="Q50" s="21">
        <f>[1]ОПТ!R50</f>
        <v>63.17</v>
      </c>
      <c r="R50" s="14"/>
    </row>
    <row r="51" spans="1:18">
      <c r="A51" s="10" t="str">
        <f>[1]ОПТ!A51</f>
        <v>100х50х3       (12м)</v>
      </c>
      <c r="B51" s="11">
        <f>[1]ОПТ!C51*1.2*[1]ОПТ!F51/1000</f>
        <v>19.416672000000002</v>
      </c>
      <c r="C51" s="17"/>
      <c r="D51" s="18">
        <f>[1]ОПТ!E51*1.2*[1]ОПТ!F51/1000</f>
        <v>17.978399999999997</v>
      </c>
      <c r="E51" s="19">
        <f>[1]ОПТ!F51</f>
        <v>6.6</v>
      </c>
      <c r="F51" s="15"/>
      <c r="G51" s="10" t="s">
        <v>49</v>
      </c>
      <c r="H51" s="55">
        <f>[1]ОПТ!I51*1.2*[1]ОПТ!L51/1000</f>
        <v>10.202112</v>
      </c>
      <c r="I51" s="20">
        <f>[1]ОПТ!J51*1.2*[1]ОПТ!L51/1000</f>
        <v>11.477376</v>
      </c>
      <c r="J51" s="16">
        <f>[1]ОПТ!K51*1.2*[1]ОПТ!L51/1000</f>
        <v>9.4463999999999988</v>
      </c>
      <c r="K51" s="29">
        <f>[1]ОПТ!L51</f>
        <v>2.46</v>
      </c>
      <c r="L51" s="15"/>
      <c r="M51" s="9" t="str">
        <f>[1]ОПТ!N51</f>
        <v xml:space="preserve">3,0*1250*2500  </v>
      </c>
      <c r="N51" s="56">
        <f>P51</f>
        <v>327.45600000000002</v>
      </c>
      <c r="O51" s="23">
        <f>[1]ОПТ!P51*1.2*[1]ОПТ!R51/1000</f>
        <v>397.85904000000011</v>
      </c>
      <c r="P51" s="24">
        <f>[1]ОПТ!Q51*1.2*[1]ОПТ!R51/1000</f>
        <v>327.45600000000002</v>
      </c>
      <c r="Q51" s="21">
        <f>[1]ОПТ!R51</f>
        <v>75.8</v>
      </c>
      <c r="R51" s="14"/>
    </row>
    <row r="52" spans="1:18">
      <c r="A52" s="10" t="str">
        <f>[1]ОПТ!A52</f>
        <v>100х50х4       (12м)</v>
      </c>
      <c r="B52" s="11">
        <f>[1]ОПТ!C52*1.2*[1]ОПТ!F52/1000</f>
        <v>25.826143680000001</v>
      </c>
      <c r="C52" s="17">
        <f>[1]ОПТ!D52*1.2*[1]ОПТ!F52/1000</f>
        <v>29.054411640000009</v>
      </c>
      <c r="D52" s="18">
        <f>[1]ОПТ!E52*1.2*[1]ОПТ!F52/1000</f>
        <v>23.913096000000003</v>
      </c>
      <c r="E52" s="19">
        <f>[1]ОПТ!F52</f>
        <v>8.702</v>
      </c>
      <c r="F52" s="15"/>
      <c r="G52" s="10" t="s">
        <v>50</v>
      </c>
      <c r="H52" s="55">
        <f>[1]ОПТ!I52*1.2*[1]ОПТ!L52/1000</f>
        <v>13.517798400000002</v>
      </c>
      <c r="I52" s="20">
        <f>[1]ОПТ!J52*1.2*[1]ОПТ!L52/1000</f>
        <v>15.207523199999999</v>
      </c>
      <c r="J52" s="16">
        <f>[1]ОПТ!K52*1.2*[1]ОПТ!L52/1000</f>
        <v>12.516480000000001</v>
      </c>
      <c r="K52" s="29">
        <f>[1]ОПТ!L52</f>
        <v>3.18</v>
      </c>
      <c r="L52" s="15"/>
      <c r="M52" s="202" t="s">
        <v>116</v>
      </c>
      <c r="N52" s="203"/>
      <c r="O52" s="203"/>
      <c r="P52" s="203"/>
      <c r="Q52" s="204"/>
      <c r="R52" s="14"/>
    </row>
    <row r="53" spans="1:18">
      <c r="A53" s="10" t="str">
        <f>[1]ОПТ!A53</f>
        <v>100х60х3       (12м)</v>
      </c>
      <c r="B53" s="11">
        <f>[1]ОПТ!C53*1.2*[1]ОПТ!F53/1000</f>
        <v>20.606270399999996</v>
      </c>
      <c r="C53" s="17">
        <f>[1]ОПТ!D53*1.2*[1]ОПТ!F53/1000</f>
        <v>23.182054200000003</v>
      </c>
      <c r="D53" s="18">
        <f>[1]ОПТ!E53*1.2*[1]ОПТ!F53/1000</f>
        <v>19.079879999999999</v>
      </c>
      <c r="E53" s="19">
        <f>[1]ОПТ!F53</f>
        <v>7.13</v>
      </c>
      <c r="F53" s="15"/>
      <c r="G53" s="10" t="s">
        <v>51</v>
      </c>
      <c r="H53" s="55">
        <f>[1]ОПТ!I53*1.2*[1]ОПТ!L53/1000</f>
        <v>15.4991232</v>
      </c>
      <c r="I53" s="20">
        <f>[1]ОПТ!J53*1.2*[1]ОПТ!L53/1000</f>
        <v>17.436513600000001</v>
      </c>
      <c r="J53" s="16">
        <f>[1]ОПТ!K53*1.2*[1]ОПТ!L53/1000</f>
        <v>14.351039999999999</v>
      </c>
      <c r="K53" s="29">
        <f>[1]ОПТ!L53</f>
        <v>3.96</v>
      </c>
      <c r="L53" s="32"/>
      <c r="M53" s="12">
        <f>[1]ОПТ!N53</f>
        <v>406</v>
      </c>
      <c r="N53" s="18">
        <f>[1]ОПТ!O53*1.2*[1]ОПТ!R53/1000</f>
        <v>66.348827999999997</v>
      </c>
      <c r="O53" s="20">
        <f>[1]ОПТ!P53*1.2*[1]ОПТ!R53/1000</f>
        <v>76.301152199999976</v>
      </c>
      <c r="P53" s="16">
        <f>[1]ОПТ!Q53*1.2*[1]ОПТ!R53/1000</f>
        <v>56.708399999999997</v>
      </c>
      <c r="Q53" s="21">
        <f>[1]ОПТ!R53</f>
        <v>15.7</v>
      </c>
      <c r="R53" s="14"/>
    </row>
    <row r="54" spans="1:18">
      <c r="A54" s="10" t="str">
        <f>[1]ОПТ!A54</f>
        <v>100х60х4       (12м)</v>
      </c>
      <c r="B54" s="11">
        <f>[1]ОПТ!C54*1.2*[1]ОПТ!F54/1000</f>
        <v>27.20628</v>
      </c>
      <c r="C54" s="17">
        <f>[1]ОПТ!D54*1.2*[1]ОПТ!F54/1000</f>
        <v>30.607064999999999</v>
      </c>
      <c r="D54" s="18">
        <f>[1]ОПТ!E54*1.2*[1]ОПТ!F54/1000</f>
        <v>25.190999999999999</v>
      </c>
      <c r="E54" s="19">
        <f>[1]ОПТ!F54</f>
        <v>9.33</v>
      </c>
      <c r="F54" s="30"/>
      <c r="G54" s="10" t="s">
        <v>410</v>
      </c>
      <c r="H54" s="55">
        <f>[1]ОПТ!I54*1.2*[1]ОПТ!L54/1000</f>
        <v>20.192457599999997</v>
      </c>
      <c r="I54" s="20">
        <f>[1]ОПТ!J54*1.2*[1]ОПТ!L54/1000</f>
        <v>0</v>
      </c>
      <c r="J54" s="16">
        <f>[1]ОПТ!K54*1.2*[1]ОПТ!L54/1000</f>
        <v>18.696719999999999</v>
      </c>
      <c r="K54" s="29">
        <f>[1]ОПТ!L54</f>
        <v>5.0259999999999998</v>
      </c>
      <c r="L54" s="32"/>
      <c r="M54" s="12">
        <f>[1]ОПТ!N54</f>
        <v>506</v>
      </c>
      <c r="N54" s="18">
        <f>[1]ОПТ!O54*1.2*[1]ОПТ!R54/1000</f>
        <v>82.821229919999993</v>
      </c>
      <c r="O54" s="20">
        <f>[1]ОПТ!P54*1.2*[1]ОПТ!R54/1000</f>
        <v>95.244414407999997</v>
      </c>
      <c r="P54" s="16">
        <f>[1]ОПТ!Q54*1.2*[1]ОПТ!R54/1000</f>
        <v>70.787376000000009</v>
      </c>
      <c r="Q54" s="51">
        <f>[1]ОПТ!R54</f>
        <v>21.373000000000001</v>
      </c>
      <c r="R54" s="14"/>
    </row>
    <row r="55" spans="1:18">
      <c r="A55" s="10" t="str">
        <f>[1]ОПТ!A55</f>
        <v>100х100х3     (12м)</v>
      </c>
      <c r="B55" s="11">
        <f>[1]ОПТ!C55*1.2*[1]ОПТ!F55/1000</f>
        <v>26.068521599999997</v>
      </c>
      <c r="C55" s="17">
        <f>[1]ОПТ!D55*1.2*[1]ОПТ!F55/1000</f>
        <v>29.3270868</v>
      </c>
      <c r="D55" s="18">
        <f>[1]ОПТ!E55*1.2*[1]ОПТ!F55/1000</f>
        <v>24.137520000000002</v>
      </c>
      <c r="E55" s="19">
        <f>[1]ОПТ!F55</f>
        <v>9.02</v>
      </c>
      <c r="F55" s="30"/>
      <c r="G55" s="10" t="s">
        <v>342</v>
      </c>
      <c r="H55" s="55">
        <f>[1]ОПТ!I55*1.2*[1]ОПТ!L55/1000</f>
        <v>27.952309440000001</v>
      </c>
      <c r="I55" s="20">
        <f>[1]ОПТ!J55*1.2*[1]ОПТ!L55/1000</f>
        <v>31.44634812</v>
      </c>
      <c r="J55" s="16">
        <f>[1]ОПТ!K55*1.2*[1]ОПТ!L55/1000</f>
        <v>25.881768000000001</v>
      </c>
      <c r="K55" s="29">
        <f>[1]ОПТ!L55</f>
        <v>7.2619999999999996</v>
      </c>
      <c r="L55" s="15"/>
      <c r="M55" s="12">
        <f>[1]ОПТ!N55</f>
        <v>508</v>
      </c>
      <c r="N55" s="18">
        <f>[1]ОПТ!O55*1.2*[1]ОПТ!R55/1000</f>
        <v>84.555899999999994</v>
      </c>
      <c r="O55" s="20">
        <f>[1]ОПТ!P55*1.2*[1]ОПТ!R55/1000</f>
        <v>97.239284999999995</v>
      </c>
      <c r="P55" s="16">
        <f>[1]ОПТ!Q55*1.2*[1]ОПТ!R55/1000</f>
        <v>72.27</v>
      </c>
      <c r="Q55" s="52">
        <f>[1]ОПТ!R55</f>
        <v>21.9</v>
      </c>
      <c r="R55" s="14"/>
    </row>
    <row r="56" spans="1:18">
      <c r="A56" s="10" t="str">
        <f>[1]ОПТ!A56</f>
        <v xml:space="preserve">100х100х4 (12м) </v>
      </c>
      <c r="B56" s="11">
        <f>[1]ОПТ!C56*1.2*[1]ОПТ!F56/1000</f>
        <v>34.218547200000003</v>
      </c>
      <c r="C56" s="17" t="e">
        <f>[1]ОПТ!D56*1.2*[1]ОПТ!F56/1000</f>
        <v>#REF!</v>
      </c>
      <c r="D56" s="18">
        <f>[1]ОПТ!E56*1.2*[1]ОПТ!F56/1000</f>
        <v>31.68384</v>
      </c>
      <c r="E56" s="19">
        <f>[1]ОПТ!F56</f>
        <v>11.84</v>
      </c>
      <c r="F56" s="15"/>
      <c r="G56" s="205" t="s">
        <v>112</v>
      </c>
      <c r="H56" s="206"/>
      <c r="I56" s="206"/>
      <c r="J56" s="206"/>
      <c r="K56" s="207"/>
      <c r="L56" s="15"/>
      <c r="M56" s="202" t="s">
        <v>384</v>
      </c>
      <c r="N56" s="216"/>
      <c r="O56" s="216"/>
      <c r="P56" s="216"/>
      <c r="Q56" s="217"/>
      <c r="R56" s="14"/>
    </row>
    <row r="57" spans="1:18">
      <c r="A57" s="10" t="str">
        <f>[1]ОПТ!A57</f>
        <v>100х100х6     (12м)</v>
      </c>
      <c r="B57" s="11">
        <f>[1]ОПТ!C57*1.2*[1]ОПТ!F57/1000</f>
        <v>52.891574400000003</v>
      </c>
      <c r="C57" s="17">
        <f>[1]ОПТ!D57*1.2*[1]ОПТ!F57/1000</f>
        <v>0</v>
      </c>
      <c r="D57" s="18">
        <f>[1]ОПТ!E57*1.2*[1]ОПТ!F57/1000</f>
        <v>48.973680000000002</v>
      </c>
      <c r="E57" s="19">
        <f>[1]ОПТ!F57</f>
        <v>17.22</v>
      </c>
      <c r="F57" s="15"/>
      <c r="G57" s="10" t="str">
        <f>[1]ОПТ!H57</f>
        <v>оц 57х3,5</v>
      </c>
      <c r="H57" s="49">
        <f>[1]ОПТ!I57*1.2*[1]ОПТ!L57/1000</f>
        <v>26.901720000000001</v>
      </c>
      <c r="I57" s="49"/>
      <c r="J57" s="49">
        <f>[1]ОПТ!K57*1.2*[1]ОПТ!L57/1000</f>
        <v>24.908999999999999</v>
      </c>
      <c r="K57" s="31">
        <f>[1]ОПТ!L57</f>
        <v>4.75</v>
      </c>
      <c r="L57" s="15"/>
      <c r="M57" s="12" t="s">
        <v>334</v>
      </c>
      <c r="N57" s="62">
        <f>P57*1.08</f>
        <v>6.7981680000000013</v>
      </c>
      <c r="O57" s="22"/>
      <c r="P57" s="62">
        <f>[1]ОПТ!Q57*1.2</f>
        <v>6.2946000000000009</v>
      </c>
      <c r="Q57" s="63">
        <v>0.26</v>
      </c>
      <c r="R57" s="14"/>
    </row>
    <row r="58" spans="1:18">
      <c r="A58" s="10" t="str">
        <f>[1]ОПТ!A58</f>
        <v>100х100х8     (12м)</v>
      </c>
      <c r="B58" s="11">
        <f>[1]ОПТ!C58*1.2*[1]ОПТ!F58/1000</f>
        <v>72.378360000000001</v>
      </c>
      <c r="C58" s="17"/>
      <c r="D58" s="18">
        <f>[1]ОПТ!E58*1.2*[1]ОПТ!F58/1000</f>
        <v>67.016999999999996</v>
      </c>
      <c r="E58" s="19">
        <f>[1]ОПТ!F58</f>
        <v>22.25</v>
      </c>
      <c r="F58" s="13"/>
      <c r="G58" s="10" t="str">
        <f>[1]ОПТ!H58</f>
        <v>оц 76х3,5(6-7,8)</v>
      </c>
      <c r="H58" s="49">
        <f>[1]ОПТ!I58*1.2*[1]ОПТ!L58/1000</f>
        <v>24.910416000000001</v>
      </c>
      <c r="I58" s="49"/>
      <c r="J58" s="49">
        <f>[1]ОПТ!K58*1.2*[1]ОПТ!L58/1000</f>
        <v>23.065200000000001</v>
      </c>
      <c r="K58" s="31">
        <f>[1]ОПТ!L58</f>
        <v>6.45</v>
      </c>
      <c r="L58" s="15"/>
      <c r="M58" s="12" t="s">
        <v>332</v>
      </c>
      <c r="N58" s="62">
        <f>P58*1.08</f>
        <v>3.9087359999999998</v>
      </c>
      <c r="O58" s="22"/>
      <c r="P58" s="62">
        <f>[1]ОПТ!Q58*1.2</f>
        <v>3.6191999999999998</v>
      </c>
      <c r="Q58" s="63">
        <v>0.14499999999999999</v>
      </c>
      <c r="R58" s="14"/>
    </row>
    <row r="59" spans="1:18">
      <c r="A59" s="10" t="str">
        <f>[1]ОПТ!A59</f>
        <v>120х80х5       (12м)</v>
      </c>
      <c r="B59" s="11">
        <f>[1]ОПТ!C59*1.2*[1]ОПТ!F59/1000</f>
        <v>44.782761600000008</v>
      </c>
      <c r="C59" s="17">
        <f>[1]ОПТ!D58*1.2*[1]ОПТ!F58/1000</f>
        <v>81.425655000000035</v>
      </c>
      <c r="D59" s="18">
        <f>[1]ОПТ!E59*1.2*[1]ОПТ!F59/1000</f>
        <v>41.465519999999998</v>
      </c>
      <c r="E59" s="19">
        <f>[1]ОПТ!F59</f>
        <v>14.58</v>
      </c>
      <c r="F59" s="13"/>
      <c r="G59" s="10" t="str">
        <f>[1]ОПТ!H59</f>
        <v>оц 76х4   (7,8м)</v>
      </c>
      <c r="H59" s="48">
        <f>J59</f>
        <v>28.811520000000002</v>
      </c>
      <c r="I59" s="49">
        <f>[1]ОПТ!J58*1.2*[1]ОПТ!L58/1000</f>
        <v>28.024218000000001</v>
      </c>
      <c r="J59" s="49">
        <f>[1]ОПТ!K59*1.2*[1]ОПТ!L59/1000</f>
        <v>28.811520000000002</v>
      </c>
      <c r="K59" s="31">
        <f>[1]ОПТ!L59</f>
        <v>7.32</v>
      </c>
      <c r="L59" s="15"/>
      <c r="M59" s="12" t="s">
        <v>333</v>
      </c>
      <c r="N59" s="62">
        <f>P59*1.08</f>
        <v>4.9701599999999999</v>
      </c>
      <c r="O59" s="22"/>
      <c r="P59" s="62">
        <f>[1]ОПТ!Q59*1.2</f>
        <v>4.6019999999999994</v>
      </c>
      <c r="Q59" s="63">
        <v>0.24</v>
      </c>
      <c r="R59" s="14"/>
    </row>
    <row r="60" spans="1:18">
      <c r="A60" s="10" t="str">
        <f>[1]ОПТ!A60</f>
        <v>120х120х4     (12м)</v>
      </c>
      <c r="B60" s="11">
        <f>[1]ОПТ!C60*1.2*[1]ОПТ!F60/1000</f>
        <v>39.984840000000005</v>
      </c>
      <c r="C60" s="17">
        <f>[1]ОПТ!D59*1.2*[1]ОПТ!F59/1000</f>
        <v>50.38060680000001</v>
      </c>
      <c r="D60" s="18">
        <f>[1]ОПТ!E60*1.2*[1]ОПТ!F60/1000</f>
        <v>37.023000000000003</v>
      </c>
      <c r="E60" s="19">
        <f>[1]ОПТ!F60</f>
        <v>14.35</v>
      </c>
      <c r="F60" s="14"/>
      <c r="G60" s="10" t="str">
        <f>[1]ОПТ!H60</f>
        <v>оц 89х3,5(6-7,8м)</v>
      </c>
      <c r="H60" s="49">
        <f>[1]ОПТ!I60*1.2*[1]ОПТ!L60/1000</f>
        <v>29.390428800000002</v>
      </c>
      <c r="I60" s="49">
        <f>[1]ОПТ!J60*1.2*[1]ОПТ!L60/1000</f>
        <v>33.064232400000002</v>
      </c>
      <c r="J60" s="49">
        <f>[1]ОПТ!K60*1.2*[1]ОПТ!L60/1000</f>
        <v>27.213360000000002</v>
      </c>
      <c r="K60" s="31">
        <v>7.601</v>
      </c>
      <c r="L60" s="15"/>
      <c r="M60" s="12" t="str">
        <f>[1]ОПТ!N60</f>
        <v>4х100 х100           карта, рулон</v>
      </c>
      <c r="N60" s="62">
        <f>P60*1.08</f>
        <v>9.5447289600000005</v>
      </c>
      <c r="O60" s="22"/>
      <c r="P60" s="62">
        <f>[1]ОПТ!Q60*1.2</f>
        <v>8.8377119999999998</v>
      </c>
      <c r="Q60" s="79"/>
      <c r="R60" s="14"/>
    </row>
    <row r="61" spans="1:18">
      <c r="A61" s="10" t="str">
        <f>[1]ОПТ!A61</f>
        <v xml:space="preserve">120х120х5     (12м) </v>
      </c>
      <c r="B61" s="11">
        <f>[1]ОПТ!C61*1.2*[1]ОПТ!F61/1000</f>
        <v>51.9011712</v>
      </c>
      <c r="C61" s="17">
        <f>[1]ОПТ!D61*1.2*[1]ОПТ!F61/1000</f>
        <v>58.388817600000003</v>
      </c>
      <c r="D61" s="18">
        <f>[1]ОПТ!E61*1.2*[1]ОПТ!F61/1000</f>
        <v>48.056640000000002</v>
      </c>
      <c r="E61" s="19">
        <f>[1]ОПТ!F61</f>
        <v>17.72</v>
      </c>
      <c r="F61" s="33"/>
      <c r="G61" s="10" t="str">
        <f>[1]ОПТ!H61</f>
        <v>оц 108х3,5(6-7,8м)</v>
      </c>
      <c r="H61" s="49">
        <f>[1]ОПТ!I61*1.2*[1]ОПТ!L61/1000</f>
        <v>35.999121599999995</v>
      </c>
      <c r="I61" s="49">
        <f>[1]ОПТ!J61*1.2*[1]ОПТ!L61/1000</f>
        <v>40.499011800000005</v>
      </c>
      <c r="J61" s="49">
        <f>[1]ОПТ!K61*1.2*[1]ОПТ!L61/1000</f>
        <v>33.332519999999995</v>
      </c>
      <c r="K61" s="31">
        <f>[1]ОПТ!L61</f>
        <v>9.2899999999999991</v>
      </c>
      <c r="L61" s="15"/>
      <c r="M61" s="202" t="s">
        <v>219</v>
      </c>
      <c r="N61" s="203"/>
      <c r="O61" s="203"/>
      <c r="P61" s="203"/>
      <c r="Q61" s="204"/>
      <c r="R61" s="14"/>
    </row>
    <row r="62" spans="1:18">
      <c r="A62" s="10" t="str">
        <f>[1]ОПТ!A62</f>
        <v>140х100х4     (12м)</v>
      </c>
      <c r="B62" s="11">
        <f>[1]ОПТ!C62*1.2*[1]ОПТ!F62/1000</f>
        <v>46.134904319999997</v>
      </c>
      <c r="C62" s="17">
        <f>[1]ОПТ!D62*1.2*[1]ОПТ!F62/1000</f>
        <v>51.901767360000001</v>
      </c>
      <c r="D62" s="18">
        <f>[1]ОПТ!E62*1.2*[1]ОПТ!F62/1000</f>
        <v>42.717503999999998</v>
      </c>
      <c r="E62" s="19">
        <f>[1]ОПТ!F62</f>
        <v>14.353999999999999</v>
      </c>
      <c r="F62" s="33"/>
      <c r="G62" s="10" t="str">
        <f>[1]ОПТ!H62</f>
        <v>оц 108х4(6-7,8м)</v>
      </c>
      <c r="H62" s="49">
        <f>[1]ОПТ!I62*1.2*[1]ОПТ!L62/1000</f>
        <v>40.125857760000002</v>
      </c>
      <c r="I62" s="49">
        <f>[1]ОПТ!J62*1.2*[1]ОПТ!L62/1000</f>
        <v>0</v>
      </c>
      <c r="J62" s="49">
        <f>[1]ОПТ!K62*1.2*[1]ОПТ!L62/1000</f>
        <v>37.153571999999997</v>
      </c>
      <c r="K62" s="31">
        <f>[1]ОПТ!L62</f>
        <v>10.567</v>
      </c>
      <c r="L62" s="15"/>
      <c r="M62" s="42" t="str">
        <f>[1]ОПТ!N62</f>
        <v>оцинк. яч.60х60х1,6 мм., h/1.5 м</v>
      </c>
      <c r="N62" s="18">
        <f>[1]ОПТ!O62*1.2/10</f>
        <v>3.9187044000000002</v>
      </c>
      <c r="O62" s="20" t="e">
        <f>[1]ОПТ!P62*1.2*[1]ОПТ!R63/1000</f>
        <v>#VALUE!</v>
      </c>
      <c r="P62" s="16">
        <f>[1]ОПТ!Q62*1.2/10</f>
        <v>3.4678800000000001</v>
      </c>
      <c r="Q62" s="19" t="s">
        <v>223</v>
      </c>
      <c r="R62" s="14"/>
    </row>
    <row r="63" spans="1:18">
      <c r="A63" s="10" t="str">
        <f>[1]ОПТ!A63</f>
        <v>140х100х5  09Г2С   (12м)</v>
      </c>
      <c r="B63" s="11">
        <f>[1]ОПТ!C63*1.2*[1]ОПТ!F63/1000</f>
        <v>54.656985599999999</v>
      </c>
      <c r="C63" s="17">
        <f>[1]ОПТ!D64*1.2*[1]ОПТ!F64/1000</f>
        <v>72.080895600000005</v>
      </c>
      <c r="D63" s="18">
        <f>[1]ОПТ!E63*1.2*[1]ОПТ!F63/1000</f>
        <v>50.608319999999999</v>
      </c>
      <c r="E63" s="19">
        <f>[1]ОПТ!F63</f>
        <v>17.72</v>
      </c>
      <c r="F63" s="33"/>
      <c r="G63" s="10" t="str">
        <f>[1]ОПТ!H63</f>
        <v>оц 114х4(6м)</v>
      </c>
      <c r="H63" s="49">
        <f>[1]ОПТ!I63*1.2*[1]ОПТ!L63/1000</f>
        <v>47.5248384</v>
      </c>
      <c r="I63" s="49">
        <f>[1]ОПТ!J63*1.2*[1]ОПТ!L63/1000</f>
        <v>53.465443199999996</v>
      </c>
      <c r="J63" s="49">
        <f>[1]ОПТ!K63*1.2*[1]ОПТ!L63/1000</f>
        <v>44.004479999999994</v>
      </c>
      <c r="K63" s="31">
        <f>[1]ОПТ!L63</f>
        <v>11.18</v>
      </c>
      <c r="L63" s="15"/>
      <c r="M63" s="42" t="str">
        <f>[1]ОПТ!N63</f>
        <v>оцинк. яч.60х60х1,4 мм., h/1.5 м</v>
      </c>
      <c r="N63" s="18">
        <f>[1]ОПТ!O63*1.2/10</f>
        <v>3.9187044000000002</v>
      </c>
      <c r="O63" s="20" t="e">
        <f>[1]ОПТ!P63*1.2*[1]ОПТ!R64/1000</f>
        <v>#VALUE!</v>
      </c>
      <c r="P63" s="16">
        <f>[1]ОПТ!Q63*1.2/10</f>
        <v>3.4678800000000001</v>
      </c>
      <c r="Q63" s="19" t="s">
        <v>223</v>
      </c>
      <c r="R63" s="14"/>
    </row>
    <row r="64" spans="1:18">
      <c r="A64" s="10" t="str">
        <f>[1]ОПТ!A64</f>
        <v>140х140х5    (12м)</v>
      </c>
      <c r="B64" s="11">
        <f>[1]ОПТ!C64*1.2*[1]ОПТ!F64/1000</f>
        <v>64.071907200000012</v>
      </c>
      <c r="C64" s="17">
        <f>[1]ОПТ!D63*1.2*[1]ОПТ!F63/1000</f>
        <v>61.489108800000004</v>
      </c>
      <c r="D64" s="18">
        <f>[1]ОПТ!E64*1.2*[1]ОПТ!F64/1000</f>
        <v>59.325839999999999</v>
      </c>
      <c r="E64" s="19">
        <v>20.86</v>
      </c>
      <c r="F64" s="33"/>
      <c r="G64" s="10" t="str">
        <f>[1]ОПТ!H64</f>
        <v>оц 133х4(9м)</v>
      </c>
      <c r="H64" s="48">
        <f>J64</f>
        <v>51.600960000000001</v>
      </c>
      <c r="I64" s="49">
        <f>[1]ОПТ!J64*1.2*[1]ОПТ!L64/1000</f>
        <v>62.695166399999998</v>
      </c>
      <c r="J64" s="49">
        <f>[1]ОПТ!K64*1.2*[1]ОПТ!L64/1000</f>
        <v>51.600960000000001</v>
      </c>
      <c r="K64" s="31">
        <f>[1]ОПТ!L64</f>
        <v>13.11</v>
      </c>
      <c r="L64" s="15"/>
      <c r="M64" s="202" t="s">
        <v>411</v>
      </c>
      <c r="N64" s="203"/>
      <c r="O64" s="203"/>
      <c r="P64" s="203"/>
      <c r="Q64" s="204"/>
      <c r="R64" s="14"/>
    </row>
    <row r="65" spans="1:18">
      <c r="A65" s="10" t="str">
        <f>[1]ОПТ!A65</f>
        <v>180х100х5    (6м)</v>
      </c>
      <c r="B65" s="11">
        <f>[1]ОПТ!C65*1.2*[1]ОПТ!F65/1000</f>
        <v>58.664995200000007</v>
      </c>
      <c r="C65" s="17">
        <f>[1]ОПТ!D64*1.2*[1]ОПТ!F64/1000</f>
        <v>72.080895600000005</v>
      </c>
      <c r="D65" s="18">
        <f>[1]ОПТ!E65*1.2*[1]ОПТ!F65/1000</f>
        <v>54.319439999999993</v>
      </c>
      <c r="E65" s="19">
        <v>21.86</v>
      </c>
      <c r="F65" s="33"/>
      <c r="G65" s="10" t="str">
        <f>[1]ОПТ!H65</f>
        <v>оц 159х4(7,8м)</v>
      </c>
      <c r="H65" s="49">
        <f>[1]ОПТ!I65*1.2*[1]ОПТ!L65/1000</f>
        <v>62.256599999999999</v>
      </c>
      <c r="I65" s="49">
        <f>[1]ОПТ!J65*1.2*[1]ОПТ!L65/1000</f>
        <v>70.038674999999998</v>
      </c>
      <c r="J65" s="49">
        <f>[1]ОПТ!K65*1.2*[1]ОПТ!L65/1000</f>
        <v>57.645000000000003</v>
      </c>
      <c r="K65" s="31">
        <f>[1]ОПТ!L65</f>
        <v>15.75</v>
      </c>
      <c r="L65" s="15"/>
      <c r="M65" s="9" t="str">
        <f>[1]ОПТ!N65</f>
        <v>3х50х50         карта 0,5*2/1*2</v>
      </c>
      <c r="N65" s="16">
        <f>[1]ОПТ!O65*1.2</f>
        <v>4.0015559999999999</v>
      </c>
      <c r="O65" s="20">
        <f>[1]ОПТ!P65*1.2</f>
        <v>4.5017505</v>
      </c>
      <c r="P65" s="16">
        <f>[1]ОПТ!Q65*1.2</f>
        <v>3.5411999999999999</v>
      </c>
      <c r="Q65" s="21">
        <v>2.2000000000000002</v>
      </c>
      <c r="R65" s="14"/>
    </row>
    <row r="66" spans="1:18">
      <c r="A66" s="202" t="s">
        <v>215</v>
      </c>
      <c r="B66" s="203"/>
      <c r="C66" s="203"/>
      <c r="D66" s="203"/>
      <c r="E66" s="204"/>
      <c r="F66" s="33"/>
      <c r="G66" s="202" t="s">
        <v>113</v>
      </c>
      <c r="H66" s="203"/>
      <c r="I66" s="203"/>
      <c r="J66" s="203"/>
      <c r="K66" s="204"/>
      <c r="L66" s="15"/>
      <c r="M66" s="9" t="str">
        <f>[1]ОПТ!N66</f>
        <v>3х100х100     карта 1*2/2*3</v>
      </c>
      <c r="N66" s="16">
        <f>[1]ОПТ!O66*1.2</f>
        <v>2.2740119999999999</v>
      </c>
      <c r="O66" s="20">
        <f>[1]ОПТ!P66*1.2</f>
        <v>2.5582634999999998</v>
      </c>
      <c r="P66" s="16">
        <f>[1]ОПТ!Q66*1.2</f>
        <v>2.0124</v>
      </c>
      <c r="Q66" s="21">
        <v>1.1000000000000001</v>
      </c>
      <c r="R66" s="14"/>
    </row>
    <row r="67" spans="1:18">
      <c r="A67" s="10" t="str">
        <f>[1]ОПТ!A67</f>
        <v>АКС -4/АСП-4</v>
      </c>
      <c r="B67" s="16">
        <f>[1]ОПТ!C67*1.2/50</f>
        <v>0.57023999999999997</v>
      </c>
      <c r="C67" s="159"/>
      <c r="D67" s="18">
        <f>[1]ОПТ!E67*1.2/50</f>
        <v>0.52800000000000002</v>
      </c>
      <c r="E67" s="19" t="s">
        <v>217</v>
      </c>
      <c r="F67" s="33"/>
      <c r="G67" s="10" t="str">
        <f>[1]ОПТ!H67</f>
        <v>ф12х1,0     (10,5м)</v>
      </c>
      <c r="H67" s="16">
        <f>[1]ОПТ!I67*1.2*[1]ОПТ!L67/1000</f>
        <v>1.4399856</v>
      </c>
      <c r="I67" s="64"/>
      <c r="J67" s="16">
        <f>[1]ОПТ!K67*1.2*[1]ОПТ!L67/1000</f>
        <v>1.3333200000000001</v>
      </c>
      <c r="K67" s="31">
        <f>[1]ОПТ!L67</f>
        <v>0.27100000000000002</v>
      </c>
      <c r="L67" s="15"/>
      <c r="M67" s="9" t="str">
        <f>[1]ОПТ!N67</f>
        <v>3х150х150     карта 1*2/2*3</v>
      </c>
      <c r="N67" s="16">
        <f>[1]ОПТ!O67*1.2</f>
        <v>1.9567080000000001</v>
      </c>
      <c r="O67" s="20">
        <f>[1]ОПТ!P67*1.2</f>
        <v>2.2012965000000002</v>
      </c>
      <c r="P67" s="16">
        <f>[1]ОПТ!Q67*1.2</f>
        <v>1.7316000000000003</v>
      </c>
      <c r="Q67" s="21">
        <v>0.85</v>
      </c>
      <c r="R67" s="14"/>
    </row>
    <row r="68" spans="1:18">
      <c r="A68" s="10" t="str">
        <f>[1]ОПТ!A68</f>
        <v>АКС -6/АСП-6</v>
      </c>
      <c r="B68" s="16">
        <f>[1]ОПТ!C68*1.2/50</f>
        <v>0.82425599999999999</v>
      </c>
      <c r="C68" s="17">
        <f>[1]ОПТ!D64*1.2*[1]ОПТ!F64/1000</f>
        <v>72.080895600000005</v>
      </c>
      <c r="D68" s="18">
        <f>[1]ОПТ!E68*1.2/50</f>
        <v>0.76319999999999988</v>
      </c>
      <c r="E68" s="19" t="s">
        <v>217</v>
      </c>
      <c r="F68" s="33"/>
      <c r="G68" s="10" t="str">
        <f>[1]ОПТ!H68</f>
        <v>ф12х1,5     (10,5м)</v>
      </c>
      <c r="H68" s="16">
        <f>[1]ОПТ!I68*1.2*[1]ОПТ!L68/1000</f>
        <v>1.9761926400000003</v>
      </c>
      <c r="I68" s="64"/>
      <c r="J68" s="16">
        <f>[1]ОПТ!K68*1.2*[1]ОПТ!L68/1000</f>
        <v>1.8298080000000001</v>
      </c>
      <c r="K68" s="31">
        <f>[1]ОПТ!L68</f>
        <v>0.38800000000000001</v>
      </c>
      <c r="L68" s="15"/>
      <c r="M68" s="9" t="str">
        <f>[1]ОПТ!N68</f>
        <v>4х50х50      карта 0,5*2/1*2/2*3</v>
      </c>
      <c r="N68" s="16">
        <f>[1]ОПТ!O68*1.2</f>
        <v>7.31562</v>
      </c>
      <c r="O68" s="20">
        <f>[1]ОПТ!P68*1.2</f>
        <v>8.2300725000000003</v>
      </c>
      <c r="P68" s="16">
        <f>[1]ОПТ!Q68*1.2</f>
        <v>6.4740000000000002</v>
      </c>
      <c r="Q68" s="21">
        <v>4</v>
      </c>
      <c r="R68" s="14"/>
    </row>
    <row r="69" spans="1:18">
      <c r="A69" s="10" t="str">
        <f>[1]ОПТ!A69</f>
        <v>АКС-8/АСП-8</v>
      </c>
      <c r="B69" s="16">
        <f>[1]ОПТ!C69*1.2/50</f>
        <v>1.2130559999999999</v>
      </c>
      <c r="C69" s="17" t="e">
        <f>[1]ОПТ!#REF!*1.2*[1]ОПТ!#REF!/1000</f>
        <v>#REF!</v>
      </c>
      <c r="D69" s="18">
        <f>[1]ОПТ!E69*1.2/50</f>
        <v>1.1232</v>
      </c>
      <c r="E69" s="19" t="s">
        <v>217</v>
      </c>
      <c r="F69" s="33"/>
      <c r="G69" s="10" t="str">
        <f>[1]ОПТ!H69</f>
        <v>ф20х1,2     (10,5м)</v>
      </c>
      <c r="H69" s="16">
        <f>[1]ОПТ!I69*1.2*[1]ОПТ!L69/1000</f>
        <v>2.4427526400000006</v>
      </c>
      <c r="I69" s="64"/>
      <c r="J69" s="16">
        <f>[1]ОПТ!K69*1.2*[1]ОПТ!L69/1000</f>
        <v>2.2618079999999998</v>
      </c>
      <c r="K69" s="31">
        <f>[1]ОПТ!L69</f>
        <v>0.55600000000000005</v>
      </c>
      <c r="L69" s="15"/>
      <c r="M69" s="9" t="str">
        <f>[1]ОПТ!N69</f>
        <v>4х100х100          карта 1*2/2*3</v>
      </c>
      <c r="N69" s="16">
        <f>[1]ОПТ!O69*1.2</f>
        <v>4.4598839999999988</v>
      </c>
      <c r="O69" s="20">
        <f>[1]ОПТ!P69*1.2</f>
        <v>5.0173694999999991</v>
      </c>
      <c r="P69" s="16">
        <f>[1]ОПТ!Q69*1.2</f>
        <v>3.9467999999999996</v>
      </c>
      <c r="Q69" s="21">
        <v>2</v>
      </c>
      <c r="R69" s="14"/>
    </row>
    <row r="70" spans="1:18">
      <c r="A70" s="10" t="str">
        <f>[1]ОПТ!A70</f>
        <v>АКС-10/АСП-10</v>
      </c>
      <c r="B70" s="16">
        <f>[1]ОПТ!C70*1.2/50</f>
        <v>1.8195840000000001</v>
      </c>
      <c r="C70" s="17">
        <f>[1]ОПТ!D65*1.2*[1]ОПТ!F65/1000</f>
        <v>0</v>
      </c>
      <c r="D70" s="18">
        <f>[1]ОПТ!E70*1.2/50</f>
        <v>1.6847999999999999</v>
      </c>
      <c r="E70" s="19" t="s">
        <v>217</v>
      </c>
      <c r="F70" s="15"/>
      <c r="G70" s="10" t="str">
        <f>[1]ОПТ!H70</f>
        <v>ф20х1,5    (10,5м)</v>
      </c>
      <c r="H70" s="16">
        <f>[1]ОПТ!I70*1.2*[1]ОПТ!L70/1000</f>
        <v>2.9253312000000005</v>
      </c>
      <c r="I70" s="64"/>
      <c r="J70" s="16">
        <f>[1]ОПТ!K70*1.2*[1]ОПТ!L70/1000</f>
        <v>2.7086400000000004</v>
      </c>
      <c r="K70" s="31">
        <f>[1]ОПТ!L70</f>
        <v>0.68400000000000005</v>
      </c>
      <c r="L70" s="15"/>
      <c r="M70" s="9" t="str">
        <f>[1]ОПТ!N70</f>
        <v>4х150х150          карта 1*2/2*3</v>
      </c>
      <c r="N70" s="16">
        <f>[1]ОПТ!O70*1.2</f>
        <v>3.4903439999999994</v>
      </c>
      <c r="O70" s="20">
        <f>[1]ОПТ!P70*1.2</f>
        <v>3.9266369999999995</v>
      </c>
      <c r="P70" s="16">
        <f>[1]ОПТ!Q70*1.2</f>
        <v>3.0887999999999995</v>
      </c>
      <c r="Q70" s="21">
        <v>1.45</v>
      </c>
      <c r="R70" s="14"/>
    </row>
    <row r="71" spans="1:18">
      <c r="A71" s="10" t="str">
        <f>[1]ОПТ!A71</f>
        <v>АКС-12</v>
      </c>
      <c r="B71" s="16">
        <f>[1]ОПТ!C71*1.2/50</f>
        <v>2.5194240000000003</v>
      </c>
      <c r="C71" s="17" t="e">
        <f>[1]ОПТ!D69*1.2*[1]ОПТ!F69/1000</f>
        <v>#VALUE!</v>
      </c>
      <c r="D71" s="18">
        <f>[1]ОПТ!E71*1.2/50</f>
        <v>2.3328000000000002</v>
      </c>
      <c r="E71" s="19" t="s">
        <v>217</v>
      </c>
      <c r="F71" s="15"/>
      <c r="G71" s="10" t="str">
        <f>[1]ОПТ!H71</f>
        <v>ф25х1,2    (10,5м)</v>
      </c>
      <c r="H71" s="16">
        <f>[1]ОПТ!I71*1.2*[1]ОПТ!L71/1000</f>
        <v>2.9926195199999999</v>
      </c>
      <c r="I71" s="64"/>
      <c r="J71" s="16">
        <f>[1]ОПТ!K71*1.2*[1]ОПТ!L71/1000</f>
        <v>2.7709440000000001</v>
      </c>
      <c r="K71" s="31">
        <f>[1]ОПТ!L71</f>
        <v>0.70399999999999996</v>
      </c>
      <c r="L71" s="15"/>
      <c r="M71" s="9" t="str">
        <f>[1]ОПТ!N71</f>
        <v xml:space="preserve">5х50х50              карта 0,5*2 </v>
      </c>
      <c r="N71" s="16">
        <f>[1]ОПТ!O71*1.2</f>
        <v>19.179264</v>
      </c>
      <c r="O71" s="20">
        <f>[1]ОПТ!P71*1.2</f>
        <v>21.576671999999999</v>
      </c>
      <c r="P71" s="16">
        <f>[1]ОПТ!Q71*1.2</f>
        <v>16.972800000000003</v>
      </c>
      <c r="Q71" s="21">
        <v>6.25</v>
      </c>
      <c r="R71" s="14"/>
    </row>
    <row r="72" spans="1:18">
      <c r="A72" s="202" t="s">
        <v>109</v>
      </c>
      <c r="B72" s="203"/>
      <c r="C72" s="203"/>
      <c r="D72" s="203"/>
      <c r="E72" s="204"/>
      <c r="F72" s="15"/>
      <c r="G72" s="10" t="str">
        <f>[1]ОПТ!H72</f>
        <v>ф25х1,5    (10,5м)</v>
      </c>
      <c r="H72" s="16">
        <f>[1]ОПТ!I72*1.2*[1]ОПТ!L72/1000</f>
        <v>3.6714902400000002</v>
      </c>
      <c r="I72" s="64"/>
      <c r="J72" s="16">
        <f>[1]ОПТ!K72*1.2*[1]ОПТ!L72/1000</f>
        <v>3.3995279999999997</v>
      </c>
      <c r="K72" s="31">
        <f>[1]ОПТ!L72</f>
        <v>0.86899999999999999</v>
      </c>
      <c r="L72" s="15"/>
      <c r="M72" s="9" t="str">
        <f>[1]ОПТ!N72</f>
        <v xml:space="preserve">5х100х100          карта 1*2/2*3 </v>
      </c>
      <c r="N72" s="16">
        <f>[1]ОПТ!O72*1.2</f>
        <v>7.5447839999999999</v>
      </c>
      <c r="O72" s="20">
        <f>[1]ОПТ!P72*1.2</f>
        <v>8.4878820000000008</v>
      </c>
      <c r="P72" s="16">
        <f>[1]ОПТ!Q72*1.2</f>
        <v>6.676800000000001</v>
      </c>
      <c r="Q72" s="21">
        <f>[1]ОПТ!R73</f>
        <v>1.9</v>
      </c>
      <c r="R72" s="14"/>
    </row>
    <row r="73" spans="1:18">
      <c r="A73" s="10" t="str">
        <f>[1]ОПТ!A73</f>
        <v>ф4  (6м)</v>
      </c>
      <c r="B73" s="16">
        <f>[1]ОПТ!C73*1.2*[1]ОПТ!F73/1000</f>
        <v>0.29652479999999998</v>
      </c>
      <c r="C73" s="17">
        <f>[1]ОПТ!D73*1.2*[1]ОПТ!F73/1000</f>
        <v>0.34594560000000002</v>
      </c>
      <c r="D73" s="18">
        <f>[1]ОПТ!E73*1.2*[1]ОПТ!F73/1000</f>
        <v>0.27456000000000003</v>
      </c>
      <c r="E73" s="19">
        <f>[1]ОПТ!F73</f>
        <v>0.104</v>
      </c>
      <c r="F73" s="15"/>
      <c r="G73" s="10" t="str">
        <f>[1]ОПТ!H73</f>
        <v>ф32х1,2    (10,5м)</v>
      </c>
      <c r="H73" s="16">
        <f>[1]ОПТ!I73*1.2*[1]ОПТ!L73/1000</f>
        <v>3.7899057599999999</v>
      </c>
      <c r="I73" s="64"/>
      <c r="J73" s="16">
        <f>[1]ОПТ!K73*1.2*[1]ОПТ!L73/1000</f>
        <v>3.509172</v>
      </c>
      <c r="K73" s="31">
        <f>[1]ОПТ!L73</f>
        <v>0.91100000000000003</v>
      </c>
      <c r="L73" s="15"/>
      <c r="M73" s="9" t="str">
        <f>[1]ОПТ!N73</f>
        <v>5х150х150          карта 1*2/2*3</v>
      </c>
      <c r="N73" s="16">
        <f>[1]ОПТ!O73*1.2</f>
        <v>6.2226839999999992</v>
      </c>
      <c r="O73" s="20">
        <f>[1]ОПТ!P73*1.2</f>
        <v>7.0005194999999985</v>
      </c>
      <c r="P73" s="16">
        <f>[1]ОПТ!Q73*1.2</f>
        <v>5.5067999999999993</v>
      </c>
      <c r="Q73" s="21">
        <v>1.9</v>
      </c>
      <c r="R73" s="14"/>
    </row>
    <row r="74" spans="1:18">
      <c r="A74" s="10" t="str">
        <f>[1]ОПТ!A74</f>
        <v>ф5  (6м)</v>
      </c>
      <c r="B74" s="16">
        <f>[1]ОПТ!C74*1.2*[1]ОПТ!F74/1000</f>
        <v>0.46685808000000006</v>
      </c>
      <c r="C74" s="17">
        <f>[1]ОПТ!D74*1.2*[1]ОПТ!F74/1000</f>
        <v>0.54466776000000006</v>
      </c>
      <c r="D74" s="18">
        <f>[1]ОПТ!E74*1.2*[1]ОПТ!F74/1000</f>
        <v>0.43227599999999999</v>
      </c>
      <c r="E74" s="19">
        <f>[1]ОПТ!F74</f>
        <v>0.16300000000000001</v>
      </c>
      <c r="F74" s="15"/>
      <c r="G74" s="10" t="str">
        <f>[1]ОПТ!H74</f>
        <v>ф32х1,5    (10,5м)</v>
      </c>
      <c r="H74" s="16">
        <f>[1]ОПТ!I74*1.2*[1]ОПТ!L74/1000</f>
        <v>4.7511359999999998</v>
      </c>
      <c r="I74" s="64"/>
      <c r="J74" s="16">
        <f>[1]ОПТ!K74*1.2*[1]ОПТ!L74/1000</f>
        <v>4.3991999999999996</v>
      </c>
      <c r="K74" s="31">
        <f>[1]ОПТ!L74</f>
        <v>1.1279999999999999</v>
      </c>
      <c r="L74" s="15"/>
      <c r="M74" s="9" t="str">
        <f>[1]ОПТ!N74</f>
        <v>5х200х200          карта 1*2/2*3</v>
      </c>
      <c r="N74" s="16">
        <f>[1]ОПТ!O74*1.2</f>
        <v>4.6009079999999987</v>
      </c>
      <c r="O74" s="20">
        <f>[1]ОПТ!P74*1.2</f>
        <v>5.1760215000000001</v>
      </c>
      <c r="P74" s="16">
        <f>[1]ОПТ!Q74*1.2</f>
        <v>4.0715999999999992</v>
      </c>
      <c r="Q74" s="21">
        <v>1.45</v>
      </c>
      <c r="R74" s="14"/>
    </row>
    <row r="75" spans="1:18">
      <c r="A75" s="10" t="str">
        <f>[1]ОПТ!A75</f>
        <v>ф6  (6м)</v>
      </c>
      <c r="B75" s="16">
        <f>[1]ОПТ!C75*1.2*[1]ОПТ!F75/1000</f>
        <v>0.63584352000000011</v>
      </c>
      <c r="C75" s="17">
        <f>[1]ОПТ!D75*1.2*[1]ОПТ!F75/1000</f>
        <v>0.74181744000000016</v>
      </c>
      <c r="D75" s="18">
        <f>[1]ОПТ!E75*1.2*[1]ОПТ!F75/1000</f>
        <v>0.58874400000000005</v>
      </c>
      <c r="E75" s="19">
        <f>[1]ОПТ!F75</f>
        <v>0.222</v>
      </c>
      <c r="F75" s="15"/>
      <c r="G75" s="10" t="str">
        <f>[1]ОПТ!H75</f>
        <v>ф57х3,0     (10,5м)</v>
      </c>
      <c r="H75" s="16">
        <f>[1]ОПТ!I75*1.2*[1]ОПТ!L75/1000</f>
        <v>11.508480000000002</v>
      </c>
      <c r="I75" s="20">
        <f>[1]ОПТ!J75*1.2*[1]ОПТ!L75/1000</f>
        <v>12.947040000000003</v>
      </c>
      <c r="J75" s="16">
        <f>[1]ОПТ!K75*1.2*[1]ОПТ!L75/1000</f>
        <v>10.656000000000001</v>
      </c>
      <c r="K75" s="61">
        <f>[1]ОПТ!L75</f>
        <v>4</v>
      </c>
      <c r="L75" s="15"/>
      <c r="M75" s="9" t="str">
        <f>[1]ОПТ!N75</f>
        <v>6х100х100          карта 2*3</v>
      </c>
      <c r="N75" s="16">
        <f>[1]ОПТ!O75*1.2</f>
        <v>13.520676</v>
      </c>
      <c r="O75" s="20">
        <f>[1]ОПТ!P75*1.2</f>
        <v>15.210760500000001</v>
      </c>
      <c r="P75" s="16">
        <f>[1]ОПТ!Q75*1.2</f>
        <v>11.965199999999999</v>
      </c>
      <c r="Q75" s="21">
        <v>3.43</v>
      </c>
      <c r="R75" s="14"/>
    </row>
    <row r="76" spans="1:18">
      <c r="A76" s="10" t="str">
        <f>[1]ОПТ!A76</f>
        <v>ф8  (12м, 6м)</v>
      </c>
      <c r="B76" s="16">
        <f>[1]ОПТ!C76*1.2*[1]ОПТ!F76/1000</f>
        <v>1.1006280000000002</v>
      </c>
      <c r="C76" s="48">
        <f>E76*1.04</f>
        <v>2201.6800000000003</v>
      </c>
      <c r="D76" s="18">
        <f>[1]ОПТ!E76*1.2*[1]ОПТ!F76/1000</f>
        <v>1.0191000000000001</v>
      </c>
      <c r="E76" s="19">
        <v>2117</v>
      </c>
      <c r="F76" s="15"/>
      <c r="G76" s="10" t="str">
        <f>[1]ОПТ!H76</f>
        <v>ф57х3,5     (10,5м)</v>
      </c>
      <c r="H76" s="16">
        <f>[1]ОПТ!I76*1.2*[1]ОПТ!L76/1000</f>
        <v>13.292294400000003</v>
      </c>
      <c r="I76" s="20">
        <f>[1]ОПТ!J76*1.2*[1]ОПТ!L76/1000</f>
        <v>14.953831200000003</v>
      </c>
      <c r="J76" s="16">
        <f>[1]ОПТ!K76*1.2*[1]ОПТ!L76/1000</f>
        <v>12.30768</v>
      </c>
      <c r="K76" s="21">
        <f>[1]ОПТ!L76</f>
        <v>4.62</v>
      </c>
      <c r="L76" s="15"/>
      <c r="M76" s="9" t="str">
        <f>[1]ОПТ!N76</f>
        <v>6х150х150          карта 2*3</v>
      </c>
      <c r="N76" s="16">
        <f>[1]ОПТ!O76*1.2</f>
        <v>9.0079080000000005</v>
      </c>
      <c r="O76" s="20">
        <f>[1]ОПТ!P76*1.2</f>
        <v>10.133896500000001</v>
      </c>
      <c r="P76" s="16">
        <f>[1]ОПТ!Q76*1.2</f>
        <v>7.9716000000000005</v>
      </c>
      <c r="Q76" s="21">
        <v>3.05</v>
      </c>
      <c r="R76" s="14"/>
    </row>
    <row r="77" spans="1:18">
      <c r="A77" s="10" t="str">
        <f>[1]ОПТ!A77</f>
        <v xml:space="preserve">ф10  (11,7м) </v>
      </c>
      <c r="B77" s="16">
        <f>[1]ОПТ!C77*1.2*[1]ОПТ!F77/1000</f>
        <v>1.6981617600000001</v>
      </c>
      <c r="C77" s="17">
        <f>[1]ОПТ!D77*1.2*[1]ОПТ!F77/1000</f>
        <v>1.4786262439024389</v>
      </c>
      <c r="D77" s="18">
        <f>[1]ОПТ!E77*1.2*[1]ОПТ!F77/1000</f>
        <v>1.5723720000000001</v>
      </c>
      <c r="E77" s="19">
        <f>[1]ОПТ!F77</f>
        <v>0.63300000000000001</v>
      </c>
      <c r="F77" s="15"/>
      <c r="G77" s="10" t="str">
        <f>[1]ОПТ!H77</f>
        <v>ф76х3,0     (10,5м)</v>
      </c>
      <c r="H77" s="16">
        <f>[1]ОПТ!I77*1.2*[1]ОПТ!L77/1000</f>
        <v>15.466464000000004</v>
      </c>
      <c r="I77" s="20">
        <f>[1]ОПТ!J77*1.2*[1]ОПТ!L77/1000</f>
        <v>17.399772000000006</v>
      </c>
      <c r="J77" s="16">
        <f>[1]ОПТ!K77*1.2*[1]ОПТ!L77/1000</f>
        <v>14.320800000000002</v>
      </c>
      <c r="K77" s="21">
        <f>[1]ОПТ!L77</f>
        <v>5.4</v>
      </c>
      <c r="L77" s="15"/>
      <c r="M77" s="9" t="str">
        <f>[1]ОПТ!N77</f>
        <v>6х200х200          карта 2*3</v>
      </c>
      <c r="N77" s="16">
        <f>[1]ОПТ!O77*1.2</f>
        <v>6.7867799999999994</v>
      </c>
      <c r="O77" s="20">
        <f>[1]ОПТ!P77*1.2</f>
        <v>7.6351274999999994</v>
      </c>
      <c r="P77" s="16">
        <f>[1]ОПТ!Q77*1.2</f>
        <v>6.0059999999999993</v>
      </c>
      <c r="Q77" s="21">
        <v>2.2200000000000002</v>
      </c>
      <c r="R77" s="14"/>
    </row>
    <row r="78" spans="1:18">
      <c r="A78" s="10" t="str">
        <f>[1]ОПТ!A78</f>
        <v>ф10  (5,85м)</v>
      </c>
      <c r="B78" s="16">
        <f>[1]ОПТ!C78*1.2*[1]ОПТ!F78/1000</f>
        <v>1.7391801600000003</v>
      </c>
      <c r="C78" s="17">
        <f>[1]ОПТ!D79*1.2*[1]ОПТ!F79/1000</f>
        <v>2.1036503414634149</v>
      </c>
      <c r="D78" s="18">
        <f>[1]ОПТ!E78*1.2*[1]ОПТ!F78/1000</f>
        <v>1.610352</v>
      </c>
      <c r="E78" s="19">
        <f>[1]ОПТ!F78</f>
        <v>0.63300000000000001</v>
      </c>
      <c r="F78" s="15"/>
      <c r="G78" s="10" t="str">
        <f>[1]ОПТ!H78</f>
        <v>ф76х3,5 (10,5м) АКЦИЯ!</v>
      </c>
      <c r="H78" s="16">
        <f>[1]ОПТ!I78*1.2*[1]ОПТ!L78/1000</f>
        <v>17.929641600000004</v>
      </c>
      <c r="I78" s="20">
        <f>[1]ОПТ!J78*1.2*[1]ОПТ!L78/1000</f>
        <v>20.170846800000003</v>
      </c>
      <c r="J78" s="16">
        <f>[1]ОПТ!K78*1.2*[1]ОПТ!L78/1000</f>
        <v>16.601520000000001</v>
      </c>
      <c r="K78" s="21">
        <f>[1]ОПТ!L78</f>
        <v>6.26</v>
      </c>
      <c r="L78" s="15"/>
      <c r="M78" s="9" t="str">
        <f>[1]ОПТ!N78</f>
        <v>ОЦ  6*6*0,6   1000*15000</v>
      </c>
      <c r="N78" s="16">
        <f>[1]ОПТ!O78*1.2</f>
        <v>5.9406359999999996</v>
      </c>
      <c r="O78" s="20"/>
      <c r="P78" s="16">
        <f>[1]ОПТ!Q78*1.2</f>
        <v>5.2572000000000001</v>
      </c>
      <c r="Q78" s="21"/>
      <c r="R78" s="14"/>
    </row>
    <row r="79" spans="1:18">
      <c r="A79" s="10" t="str">
        <f>[1]ОПТ!A79</f>
        <v xml:space="preserve">ф12  (11,7м) </v>
      </c>
      <c r="B79" s="16">
        <f>[1]ОПТ!C79*1.2*[1]ОПТ!F79/1000</f>
        <v>2.4466406400000005</v>
      </c>
      <c r="C79" s="17">
        <f>[1]ОПТ!D81*1.2*[1]ОПТ!F81/1000</f>
        <v>2.9155855609756105</v>
      </c>
      <c r="D79" s="18">
        <f>[1]ОПТ!E79*1.2*[1]ОПТ!F79/1000</f>
        <v>2.2654079999999999</v>
      </c>
      <c r="E79" s="19">
        <f>[1]ОПТ!F79</f>
        <v>0.91200000000000003</v>
      </c>
      <c r="F79" s="15"/>
      <c r="G79" s="10" t="str">
        <f>[1]ОПТ!H79</f>
        <v>ф76х4     (10,5м)</v>
      </c>
      <c r="H79" s="6">
        <f>[1]ОПТ!I79*1.2*[1]ОПТ!L79/1000</f>
        <v>20.335536000000001</v>
      </c>
      <c r="I79" s="20">
        <f>[1]ОПТ!J80*1.2*[1]ОПТ!L80/1000</f>
        <v>24.640491600000008</v>
      </c>
      <c r="J79" s="16">
        <f>[1]ОПТ!K79*1.2*[1]ОПТ!L79/1000</f>
        <v>18.8292</v>
      </c>
      <c r="K79" s="21">
        <f>[1]ОПТ!L79</f>
        <v>7.1</v>
      </c>
      <c r="L79" s="15"/>
      <c r="M79" s="9" t="str">
        <f>[1]ОПТ!N79</f>
        <v>ОЦ  10*10*0,8   1000*15000</v>
      </c>
      <c r="N79" s="16">
        <f>[1]ОПТ!O79*1.2</f>
        <v>6.5399879999999992</v>
      </c>
      <c r="O79" s="20"/>
      <c r="P79" s="16">
        <f>[1]ОПТ!Q79*1.2</f>
        <v>5.7876000000000003</v>
      </c>
      <c r="Q79" s="21"/>
      <c r="R79" s="14"/>
    </row>
    <row r="80" spans="1:18">
      <c r="A80" s="10" t="str">
        <f>[1]ОПТ!A80</f>
        <v>ф12  (5,85м)</v>
      </c>
      <c r="B80" s="16">
        <f>[1]ОПТ!C80*1.2*[1]ОПТ!F80/1000</f>
        <v>2.5057382400000008</v>
      </c>
      <c r="C80" s="17" t="e">
        <f>[1]ОПТ!#REF!*1.2*[1]ОПТ!#REF!/1000</f>
        <v>#REF!</v>
      </c>
      <c r="D80" s="18">
        <f>[1]ОПТ!E80*1.2*[1]ОПТ!F80/1000</f>
        <v>2.320128</v>
      </c>
      <c r="E80" s="19">
        <f>[1]ОПТ!F80</f>
        <v>0.91200000000000003</v>
      </c>
      <c r="F80" s="15"/>
      <c r="G80" s="10" t="str">
        <f>[1]ОПТ!H80</f>
        <v>ф89х3,5     (10,5м)</v>
      </c>
      <c r="H80" s="6">
        <f>[1]ОПТ!I80*1.2*[1]ОПТ!L80/1000</f>
        <v>21.902659200000002</v>
      </c>
      <c r="I80" s="20">
        <f>[1]ОПТ!J81*1.2*[1]ОПТ!L81/1000</f>
        <v>24.220587600000002</v>
      </c>
      <c r="J80" s="16">
        <f>[1]ОПТ!K80*1.2*[1]ОПТ!L80/1000</f>
        <v>20.280239999999999</v>
      </c>
      <c r="K80" s="21">
        <f>[1]ОПТ!L80</f>
        <v>7.38</v>
      </c>
      <c r="L80" s="15"/>
      <c r="M80" s="9" t="str">
        <f>[1]ОПТ!N80</f>
        <v>ОЦ  10*10*1,2   1000*15000</v>
      </c>
      <c r="N80" s="16">
        <f>[1]ОПТ!O80*1.2</f>
        <v>13.291511999999997</v>
      </c>
      <c r="O80" s="20"/>
      <c r="P80" s="16">
        <f>[1]ОПТ!Q80*1.2</f>
        <v>11.7624</v>
      </c>
      <c r="Q80" s="21"/>
      <c r="R80" s="14"/>
    </row>
    <row r="81" spans="1:18">
      <c r="A81" s="10" t="str">
        <f>[1]ОПТ!A81</f>
        <v xml:space="preserve">ф14  (11,7м) </v>
      </c>
      <c r="B81" s="16">
        <f>[1]ОПТ!C81*1.2*[1]ОПТ!F81/1000</f>
        <v>3.3581951999999995</v>
      </c>
      <c r="C81" s="17">
        <f>[1]ОПТ!D82*1.2*[1]ОПТ!F82/1000</f>
        <v>3.8082529756097565</v>
      </c>
      <c r="D81" s="18">
        <f>[1]ОПТ!E81*1.2*[1]ОПТ!F81/1000</f>
        <v>3.1094400000000002</v>
      </c>
      <c r="E81" s="19">
        <f>[1]ОПТ!F81</f>
        <v>1.264</v>
      </c>
      <c r="F81" s="15"/>
      <c r="G81" s="10" t="str">
        <f>[1]ОПТ!H81</f>
        <v>ф89х4,0 (12м) АКЦИЯ!</v>
      </c>
      <c r="H81" s="6">
        <f>[1]ОПТ!I81*1.2*[1]ОПТ!L81/1000</f>
        <v>21.529411200000002</v>
      </c>
      <c r="I81" s="20">
        <f>[1]ОПТ!J82*1.2*[1]ОПТ!L82/1000</f>
        <v>29.590109999999996</v>
      </c>
      <c r="J81" s="16">
        <f>[1]ОПТ!K81*1.2*[1]ОПТ!L81/1000</f>
        <v>19.934640000000002</v>
      </c>
      <c r="K81" s="21">
        <f>[1]ОПТ!L81</f>
        <v>8.39</v>
      </c>
      <c r="L81" s="15"/>
      <c r="M81" s="9" t="str">
        <f>[1]ОПТ!N81</f>
        <v>ОЦ 20*20*0,8     1000*25000</v>
      </c>
      <c r="N81" s="16">
        <f>[1]ОПТ!O81*1.2</f>
        <v>2.9615039999999997</v>
      </c>
      <c r="O81" s="20"/>
      <c r="P81" s="16">
        <f>[1]ОПТ!Q81*1.2</f>
        <v>2.6208</v>
      </c>
      <c r="Q81" s="43"/>
      <c r="R81" s="14"/>
    </row>
    <row r="82" spans="1:18">
      <c r="A82" s="10" t="str">
        <f>[1]ОПТ!A82</f>
        <v>ф16 (11,7м)</v>
      </c>
      <c r="B82" s="16">
        <f>[1]ОПТ!C82*1.2*[1]ОПТ!F82/1000</f>
        <v>4.2001439999999999</v>
      </c>
      <c r="C82" s="17">
        <f>[1]ОПТ!D84*1.2*[1]ОПТ!F84/1000</f>
        <v>5.9534227317073185</v>
      </c>
      <c r="D82" s="18">
        <f>[1]ОПТ!E82*1.2*[1]ОПТ!F82/1000</f>
        <v>4.1010840000000002</v>
      </c>
      <c r="E82" s="19">
        <f>[1]ОПТ!F82</f>
        <v>1.651</v>
      </c>
      <c r="F82" s="15"/>
      <c r="G82" s="10" t="str">
        <f>[1]ОПТ!H82</f>
        <v>ф108х3,5    (12м)</v>
      </c>
      <c r="H82" s="6">
        <f>[1]ОПТ!I82*1.2*[1]ОПТ!L82/1000</f>
        <v>26.302319999999998</v>
      </c>
      <c r="I82" s="20">
        <f>[1]ОПТ!J84*1.2*[1]ОПТ!L84/1000</f>
        <v>35.277038999999995</v>
      </c>
      <c r="J82" s="16">
        <f>[1]ОПТ!K82*1.2*[1]ОПТ!L82/1000</f>
        <v>24.353999999999999</v>
      </c>
      <c r="K82" s="21">
        <f>[1]ОПТ!L82</f>
        <v>9.02</v>
      </c>
      <c r="L82" s="15"/>
      <c r="M82" s="9" t="str">
        <f>[1]ОПТ!N82</f>
        <v>ОЦ 20*20*1,2    1000*25000</v>
      </c>
      <c r="N82" s="16">
        <f>[1]ОПТ!O82*1.2</f>
        <v>7.068827999999999</v>
      </c>
      <c r="O82" s="44" t="s">
        <v>84</v>
      </c>
      <c r="P82" s="16">
        <f>[1]ОПТ!Q82*1.2</f>
        <v>6.2556000000000003</v>
      </c>
      <c r="Q82" s="34"/>
      <c r="R82" s="14"/>
    </row>
    <row r="83" spans="1:18">
      <c r="A83" s="10" t="str">
        <f>[1]ОПТ!A83</f>
        <v>ф18  (11,7м)</v>
      </c>
      <c r="B83" s="16">
        <f>[1]ОПТ!C83*1.2*[1]ОПТ!F83/1000</f>
        <v>5.6349000000000009</v>
      </c>
      <c r="C83" s="17">
        <f>[1]ОПТ!D83*1.2*[1]ОПТ!F83/1000</f>
        <v>4.813945463414635</v>
      </c>
      <c r="D83" s="18">
        <f>[1]ОПТ!E83*1.2*[1]ОПТ!F83/1000</f>
        <v>5.5096800000000004</v>
      </c>
      <c r="E83" s="19">
        <f>[1]ОПТ!F83</f>
        <v>2.0870000000000002</v>
      </c>
      <c r="F83" s="15"/>
      <c r="G83" s="10" t="str">
        <f>[1]ОПТ!H83</f>
        <v>ф108х4    (12м)</v>
      </c>
      <c r="H83" s="6">
        <f>[1]ОПТ!I83*1.2*[1]ОПТ!L83/1000</f>
        <v>29.383417440000006</v>
      </c>
      <c r="I83" s="20">
        <f>[1]ОПТ!J85*1.2*[1]ОПТ!L85/1000</f>
        <v>36.023972400000005</v>
      </c>
      <c r="J83" s="16">
        <f>[1]ОПТ!K83*1.2*[1]ОПТ!L83/1000</f>
        <v>27.206868000000004</v>
      </c>
      <c r="K83" s="45">
        <f>[1]ОПТ!L83</f>
        <v>10.259</v>
      </c>
      <c r="L83" s="15"/>
      <c r="M83" s="9" t="str">
        <f>[1]ОПТ!N83</f>
        <v>ОЦ 25*25*0,8     1000*25000</v>
      </c>
      <c r="N83" s="16">
        <f>[1]ОПТ!O83*1.2</f>
        <v>2.9615039999999997</v>
      </c>
      <c r="O83" s="20" t="e">
        <f>[1]ОПТ!#REF!*1.2</f>
        <v>#REF!</v>
      </c>
      <c r="P83" s="16">
        <f>[1]ОПТ!Q83*1.2</f>
        <v>2.6208</v>
      </c>
      <c r="Q83" s="34"/>
      <c r="R83" s="14"/>
    </row>
    <row r="84" spans="1:18">
      <c r="A84" s="10" t="str">
        <f>[1]ОПТ!A84</f>
        <v>ф20   (11,7м)</v>
      </c>
      <c r="B84" s="16">
        <f>[1]ОПТ!C84*1.2*[1]ОПТ!F84/1000</f>
        <v>6.5041199999999995</v>
      </c>
      <c r="C84" s="17"/>
      <c r="D84" s="18">
        <f>[1]ОПТ!E84*1.2*[1]ОПТ!F84/1000</f>
        <v>6.3492600000000001</v>
      </c>
      <c r="E84" s="19">
        <f>[1]ОПТ!F84</f>
        <v>2.581</v>
      </c>
      <c r="F84" s="15"/>
      <c r="G84" s="10" t="str">
        <f>[1]ОПТ!H84</f>
        <v>ф114х4        (6м)</v>
      </c>
      <c r="H84" s="6">
        <f>[1]ОПТ!I84*1.2*[1]ОПТ!L84/1000</f>
        <v>31.357367999999997</v>
      </c>
      <c r="I84" s="20">
        <f>[1]ОПТ!J86*1.2*[1]ОПТ!L86/1000</f>
        <v>41.575161600000008</v>
      </c>
      <c r="J84" s="16">
        <f>[1]ОПТ!K84*1.2*[1]ОПТ!L84/1000</f>
        <v>29.034599999999998</v>
      </c>
      <c r="K84" s="21">
        <f>[1]ОПТ!L84</f>
        <v>10.85</v>
      </c>
      <c r="L84" s="15"/>
      <c r="M84" s="9" t="str">
        <f>[1]ОПТ!N84</f>
        <v>ОЦ 25*25*1,6    1000*25000</v>
      </c>
      <c r="N84" s="16">
        <f>[1]ОПТ!O84*1.2</f>
        <v>6.3989639999999994</v>
      </c>
      <c r="O84" s="20" t="e">
        <f>[1]ОПТ!#REF!*1.2</f>
        <v>#REF!</v>
      </c>
      <c r="P84" s="16">
        <f>[1]ОПТ!Q84*1.2</f>
        <v>5.6627999999999998</v>
      </c>
      <c r="Q84" s="34"/>
      <c r="R84" s="14"/>
    </row>
    <row r="85" spans="1:18">
      <c r="A85" s="10" t="str">
        <f>[1]ОПТ!A85</f>
        <v xml:space="preserve">ф22 (11,7м) </v>
      </c>
      <c r="B85" s="16">
        <f>[1]ОПТ!C85*1.2*[1]ОПТ!F85/1000</f>
        <v>8.2663919999999997</v>
      </c>
      <c r="C85" s="17"/>
      <c r="D85" s="18">
        <f>[1]ОПТ!E85*1.2*[1]ОПТ!F85/1000</f>
        <v>8.0802120000000013</v>
      </c>
      <c r="E85" s="19">
        <f>[1]ОПТ!F85</f>
        <v>3.1030000000000002</v>
      </c>
      <c r="F85" s="15"/>
      <c r="G85" s="10" t="str">
        <f>[1]ОПТ!H85</f>
        <v>ф133х3,5     (12м)</v>
      </c>
      <c r="H85" s="16">
        <f>[1]ОПТ!I85*1.2*[1]ОПТ!L85/1000</f>
        <v>32.0213088</v>
      </c>
      <c r="I85" s="20">
        <f>[1]ОПТ!J89*1.2*[1]ОПТ!L89/1000</f>
        <v>50.191650000000003</v>
      </c>
      <c r="J85" s="16">
        <f>[1]ОПТ!K85*1.2*[1]ОПТ!L85/1000</f>
        <v>29.649360000000001</v>
      </c>
      <c r="K85" s="21">
        <f>[1]ОПТ!L85</f>
        <v>11.18</v>
      </c>
      <c r="L85" s="15"/>
      <c r="M85" s="158" t="s">
        <v>102</v>
      </c>
      <c r="N85" s="159"/>
      <c r="O85" s="159"/>
      <c r="P85" s="159"/>
      <c r="Q85" s="160"/>
      <c r="R85" s="14"/>
    </row>
    <row r="86" spans="1:18">
      <c r="A86" s="10" t="str">
        <f>[1]ОПТ!A86</f>
        <v>ф25   (11,7 м)</v>
      </c>
      <c r="B86" s="16">
        <f>[1]ОПТ!C86*1.2*[1]ОПТ!F86/1000</f>
        <v>10.234511999999999</v>
      </c>
      <c r="C86" s="17"/>
      <c r="D86" s="18">
        <f>[1]ОПТ!E86*1.2*[1]ОПТ!F86/1000</f>
        <v>9.9931319999999992</v>
      </c>
      <c r="E86" s="19">
        <f>[1]ОПТ!F86</f>
        <v>4.0229999999999997</v>
      </c>
      <c r="F86" s="15"/>
      <c r="G86" s="10" t="str">
        <f>[1]ОПТ!H86</f>
        <v>ф133х4        (12м)</v>
      </c>
      <c r="H86" s="48">
        <f>J86</f>
        <v>34.218239999999994</v>
      </c>
      <c r="I86" s="20">
        <f>[1]ОПТ!J90*1.2*[1]ОПТ!L90/1000</f>
        <v>119.81946060000001</v>
      </c>
      <c r="J86" s="16">
        <f>[1]ОПТ!K86*1.2*[1]ОПТ!L86/1000</f>
        <v>34.218239999999994</v>
      </c>
      <c r="K86" s="21">
        <f>[1]ОПТ!L86</f>
        <v>12.73</v>
      </c>
      <c r="L86" s="15"/>
      <c r="M86" s="9">
        <f>[1]ОПТ!N86</f>
        <v>10</v>
      </c>
      <c r="N86" s="54">
        <f>[1]ОПТ!O86*1.2*[1]ОПТ!R86/1000</f>
        <v>52.963891200000006</v>
      </c>
      <c r="O86" s="20">
        <f>[1]ОПТ!P86*1.2*[1]ОПТ!R87/1000</f>
        <v>0</v>
      </c>
      <c r="P86" s="16">
        <f>[1]ОПТ!Q86*1.2*[1]ОПТ!R86/1000</f>
        <v>49.040640000000003</v>
      </c>
      <c r="Q86" s="21">
        <f>[1]ОПТ!R86</f>
        <v>9.4600000000000009</v>
      </c>
      <c r="R86" s="14"/>
    </row>
    <row r="87" spans="1:18">
      <c r="A87" s="10" t="str">
        <f>[1]ОПТ!A87</f>
        <v xml:space="preserve">ф25   (5.85 м) </v>
      </c>
      <c r="B87" s="16">
        <f>[1]ОПТ!C87*1.2*[1]ОПТ!F87/1000</f>
        <v>10.475892</v>
      </c>
      <c r="C87" s="17">
        <f>[1]ОПТ!D87*1.2*[1]ОПТ!F87/1000</f>
        <v>0</v>
      </c>
      <c r="D87" s="18">
        <f>[1]ОПТ!E87*1.2*[1]ОПТ!F87/1000</f>
        <v>10.234511999999999</v>
      </c>
      <c r="E87" s="19">
        <f>[1]ОПТ!F87</f>
        <v>4.0229999999999997</v>
      </c>
      <c r="F87" s="15"/>
      <c r="G87" s="10" t="str">
        <f>[1]ОПТ!H87</f>
        <v>ф133х4,5     (12м)</v>
      </c>
      <c r="H87" s="48">
        <f>J87</f>
        <v>39.52872</v>
      </c>
      <c r="I87" s="20"/>
      <c r="J87" s="16">
        <f>[1]ОПТ!K87*1.2*[1]ОПТ!L87/1000</f>
        <v>39.52872</v>
      </c>
      <c r="K87" s="21">
        <f>[1]ОПТ!L87</f>
        <v>14.26</v>
      </c>
      <c r="L87" s="15"/>
      <c r="M87" s="9">
        <f>[1]ОПТ!N87</f>
        <v>12</v>
      </c>
      <c r="N87" s="54">
        <f>[1]ОПТ!O87*1.2*[1]ОПТ!R87/1000</f>
        <v>59.019839999999995</v>
      </c>
      <c r="O87" s="20">
        <f>[1]ОПТ!P87*1.2*[1]ОПТ!R88/1000</f>
        <v>82.029024000000007</v>
      </c>
      <c r="P87" s="16">
        <f>[1]ОПТ!Q87*1.2*[1]ОПТ!R87/1000</f>
        <v>54.648000000000003</v>
      </c>
      <c r="Q87" s="21">
        <f>[1]ОПТ!R87</f>
        <v>11.5</v>
      </c>
      <c r="R87" s="14"/>
    </row>
    <row r="88" spans="1:18">
      <c r="A88" s="10" t="str">
        <f>[1]ОПТ!A88</f>
        <v xml:space="preserve">ф28 (11,7м) </v>
      </c>
      <c r="B88" s="16">
        <f>[1]ОПТ!C88*1.2*[1]ОПТ!F88/1000</f>
        <v>13.384643999999998</v>
      </c>
      <c r="C88" s="17"/>
      <c r="D88" s="18">
        <f>[1]ОПТ!E88*1.2*[1]ОПТ!F88/1000</f>
        <v>13.081823999999999</v>
      </c>
      <c r="E88" s="19">
        <f>[1]ОПТ!F88</f>
        <v>5.0469999999999997</v>
      </c>
      <c r="F88" s="15"/>
      <c r="G88" s="10" t="str">
        <f>[1]ОПТ!H88</f>
        <v>ф159х4,5     (12м)</v>
      </c>
      <c r="H88" s="16">
        <f>[1]ОПТ!I88*1.2*[1]ОПТ!L88/1000</f>
        <v>51.565247999999997</v>
      </c>
      <c r="I88" s="20"/>
      <c r="J88" s="16">
        <f>[1]ОПТ!K88*1.2*[1]ОПТ!L88/1000</f>
        <v>47.745599999999996</v>
      </c>
      <c r="K88" s="21">
        <f>[1]ОПТ!L88</f>
        <v>17.149999999999999</v>
      </c>
      <c r="L88" s="15"/>
      <c r="M88" s="9">
        <f>[1]ОПТ!N88</f>
        <v>14</v>
      </c>
      <c r="N88" s="54">
        <f>[1]ОПТ!O88*1.2*[1]ОПТ!R88/1000</f>
        <v>57.704399999999993</v>
      </c>
      <c r="O88" s="20">
        <f>[1]ОПТ!P88*1.2*[1]ОПТ!R89/1000</f>
        <v>78.132600000000011</v>
      </c>
      <c r="P88" s="16">
        <f>[1]ОПТ!Q88*1.2*[1]ОПТ!R88/1000</f>
        <v>53.43</v>
      </c>
      <c r="Q88" s="21">
        <f>[1]ОПТ!R88</f>
        <v>13.7</v>
      </c>
      <c r="R88" s="14"/>
    </row>
    <row r="89" spans="1:18">
      <c r="A89" s="10" t="str">
        <f>[1]ОПТ!A89</f>
        <v>ф32 (11,7м)</v>
      </c>
      <c r="B89" s="16">
        <f>[1]ОПТ!C89*1.2*[1]ОПТ!F89/1000</f>
        <v>16.614360000000001</v>
      </c>
      <c r="C89" s="17"/>
      <c r="D89" s="18">
        <f>[1]ОПТ!E89*1.2*[1]ОПТ!F89/1000</f>
        <v>16.218780000000002</v>
      </c>
      <c r="E89" s="19">
        <f>[1]ОПТ!F89</f>
        <v>6.593</v>
      </c>
      <c r="F89" s="15"/>
      <c r="G89" s="10" t="str">
        <f>[1]ОПТ!H89</f>
        <v>ф159х4        (12м)</v>
      </c>
      <c r="H89" s="16">
        <f>[1]ОПТ!I89*1.2*[1]ОПТ!L89/1000</f>
        <v>44.614800000000002</v>
      </c>
      <c r="I89" s="20"/>
      <c r="J89" s="16">
        <f>[1]ОПТ!K89*1.2*[1]ОПТ!L89/1000</f>
        <v>41.31</v>
      </c>
      <c r="K89" s="21">
        <f>[1]ОПТ!L89</f>
        <v>15.3</v>
      </c>
      <c r="L89" s="15"/>
      <c r="M89" s="9">
        <f>[1]ОПТ!N89</f>
        <v>16</v>
      </c>
      <c r="N89" s="54">
        <f>[1]ОПТ!O89*1.2*[1]ОПТ!R89/1000</f>
        <v>90.66816</v>
      </c>
      <c r="O89" s="20">
        <f>[1]ОПТ!P89*1.2*[1]ОПТ!R90/1000</f>
        <v>122.41152</v>
      </c>
      <c r="P89" s="16">
        <f>[1]ОПТ!Q89*1.2*[1]ОПТ!R89/1000</f>
        <v>83.951999999999998</v>
      </c>
      <c r="Q89" s="21">
        <f>[1]ОПТ!R89</f>
        <v>15.9</v>
      </c>
      <c r="R89" s="14"/>
    </row>
    <row r="90" spans="1:18">
      <c r="A90" s="202" t="s">
        <v>188</v>
      </c>
      <c r="B90" s="203"/>
      <c r="C90" s="203"/>
      <c r="D90" s="203"/>
      <c r="E90" s="204"/>
      <c r="F90" s="15"/>
      <c r="G90" s="10" t="str">
        <f>[1]ОПТ!H90</f>
        <v xml:space="preserve">ф219х4    (12м) </v>
      </c>
      <c r="H90" s="16">
        <f>[1]ОПТ!I90*1.2*[1]ОПТ!L90/1000</f>
        <v>106.50618720000001</v>
      </c>
      <c r="I90" s="20"/>
      <c r="J90" s="16">
        <f>[1]ОПТ!K90*1.2*[1]ОПТ!L90/1000</f>
        <v>98.616839999999996</v>
      </c>
      <c r="K90" s="21">
        <f>[1]ОПТ!L90</f>
        <v>31.73</v>
      </c>
      <c r="L90" s="15"/>
      <c r="M90" s="9">
        <f>[1]ОПТ!N90</f>
        <v>18</v>
      </c>
      <c r="N90" s="54">
        <f>[1]ОПТ!O90*1.2*[1]ОПТ!R90/1000</f>
        <v>103.73183999999998</v>
      </c>
      <c r="O90" s="20">
        <f>[1]ОПТ!P90*1.2*[1]ОПТ!R92/1000</f>
        <v>138.12119999999999</v>
      </c>
      <c r="P90" s="16">
        <f>[1]ОПТ!Q90*1.2*[1]ОПТ!R90/1000</f>
        <v>96.047999999999988</v>
      </c>
      <c r="Q90" s="21">
        <f>[1]ОПТ!R90</f>
        <v>18.399999999999999</v>
      </c>
      <c r="R90" s="14"/>
    </row>
    <row r="91" spans="1:18">
      <c r="A91" s="10" t="str">
        <f>[1]ОПТ!A91</f>
        <v>ф 5,5  (6м)</v>
      </c>
      <c r="B91" s="16">
        <f>[1]ОПТ!C91*1.2*[1]ОПТ!F91/1000</f>
        <v>0.59712681600000006</v>
      </c>
      <c r="C91" s="17"/>
      <c r="D91" s="18">
        <f>[1]ОПТ!E91*1.2*[1]ОПТ!F91/1000</f>
        <v>0.55289520000000003</v>
      </c>
      <c r="E91" s="7">
        <f>[1]ОПТ!F91</f>
        <v>0.19800000000000001</v>
      </c>
      <c r="F91" s="15"/>
      <c r="G91" s="10" t="s">
        <v>285</v>
      </c>
      <c r="H91" s="16">
        <f>[1]ОПТ!I91*1.2*[1]ОПТ!L91/1000</f>
        <v>137.2292928</v>
      </c>
      <c r="I91" s="20">
        <f>[1]ОПТ!J91*1.2*[1]ОПТ!L91/1000</f>
        <v>154.38295439999999</v>
      </c>
      <c r="J91" s="16">
        <f>[1]ОПТ!K91*1.2*[1]ОПТ!L91/1000</f>
        <v>127.06415999999999</v>
      </c>
      <c r="K91" s="21">
        <f>[1]ОПТ!L91</f>
        <v>39.51</v>
      </c>
      <c r="L91" s="15"/>
      <c r="M91" s="9" t="str">
        <f>[1]ОПТ!N91</f>
        <v>18Б1</v>
      </c>
      <c r="N91" s="54">
        <f>[1]ОПТ!O91*1.2*[1]ОПТ!R91/1000</f>
        <v>86.819039999999987</v>
      </c>
      <c r="O91" s="20">
        <f>[1]ОПТ!P91*1.2*[1]ОПТ!R93/1000</f>
        <v>0</v>
      </c>
      <c r="P91" s="16">
        <f>[1]ОПТ!Q91*1.2*[1]ОПТ!R91/1000</f>
        <v>80.388000000000005</v>
      </c>
      <c r="Q91" s="21">
        <f>[1]ОПТ!R92</f>
        <v>21</v>
      </c>
      <c r="R91" s="14"/>
    </row>
    <row r="92" spans="1:18">
      <c r="A92" s="10" t="str">
        <f>[1]ОПТ!A92</f>
        <v>ф6      (6м)</v>
      </c>
      <c r="B92" s="16">
        <f>[1]ОПТ!C92*1.2*[1]ОПТ!F92/1000</f>
        <v>0.70048799999999989</v>
      </c>
      <c r="C92" s="17"/>
      <c r="D92" s="18">
        <f>[1]ОПТ!E92*1.2*[1]ОПТ!F92/1000</f>
        <v>0.64859999999999995</v>
      </c>
      <c r="E92" s="7">
        <f>[1]ОПТ!F92</f>
        <v>0.23499999999999999</v>
      </c>
      <c r="F92" s="15"/>
      <c r="G92" s="10" t="s">
        <v>95</v>
      </c>
      <c r="H92" s="16">
        <f>[1]ОПТ!I92*1.2*[1]ОПТ!L92/1000</f>
        <v>207.047664</v>
      </c>
      <c r="I92" s="20">
        <f>[1]ОПТ!J92*1.2*[1]ОПТ!L92/1000</f>
        <v>232.92862200000002</v>
      </c>
      <c r="J92" s="16">
        <f>[1]ОПТ!K92*1.2*[1]ОПТ!L92/1000</f>
        <v>191.71079999999998</v>
      </c>
      <c r="K92" s="21">
        <f>[1]ОПТ!L92</f>
        <v>54.9</v>
      </c>
      <c r="L92" s="15"/>
      <c r="M92" s="9">
        <f>[1]ОПТ!N92</f>
        <v>20</v>
      </c>
      <c r="N92" s="54">
        <f>[1]ОПТ!O92*1.2*[1]ОПТ!R92/1000</f>
        <v>87.63552</v>
      </c>
      <c r="O92" s="20">
        <f>[1]ОПТ!P92*1.2*[1]ОПТ!R93/1000</f>
        <v>109.05753600000001</v>
      </c>
      <c r="P92" s="16">
        <f>[1]ОПТ!Q92*1.2*[1]ОПТ!R92/1000</f>
        <v>81.144000000000005</v>
      </c>
      <c r="Q92" s="21">
        <f>[1]ОПТ!R93</f>
        <v>22.4</v>
      </c>
      <c r="R92" s="14"/>
    </row>
    <row r="93" spans="1:18" ht="15.75" customHeight="1">
      <c r="A93" s="10" t="str">
        <f>[1]ОПТ!A93</f>
        <v xml:space="preserve">ф8     (6м) </v>
      </c>
      <c r="B93" s="16">
        <f>[1]ОПТ!C93*1.2*[1]ОПТ!F93/1000</f>
        <v>1.23513984</v>
      </c>
      <c r="C93" s="17"/>
      <c r="D93" s="18">
        <f>[1]ОПТ!E93*1.2*[1]ОПТ!F93/1000</f>
        <v>1.143648</v>
      </c>
      <c r="E93" s="7">
        <f>[1]ОПТ!F93</f>
        <v>0.41799999999999998</v>
      </c>
      <c r="F93" s="15"/>
      <c r="G93" s="10" t="s">
        <v>159</v>
      </c>
      <c r="H93" s="16">
        <f>[1]ОПТ!I93*1.2*[1]ОПТ!L93/1000</f>
        <v>621.85838400000011</v>
      </c>
      <c r="I93" s="20">
        <f>[1]ОПТ!J93*1.2*[1]ОПТ!L93/1000</f>
        <v>699.59068200000002</v>
      </c>
      <c r="J93" s="16">
        <f>[1]ОПТ!K93*1.2*[1]ОПТ!L93/1000</f>
        <v>575.79480000000001</v>
      </c>
      <c r="K93" s="21">
        <f>[1]ОПТ!L93</f>
        <v>153.30000000000001</v>
      </c>
      <c r="L93" s="15"/>
      <c r="M93" s="9" t="str">
        <f>[1]ОПТ!N93</f>
        <v>20Б1</v>
      </c>
      <c r="N93" s="54">
        <f>[1]ОПТ!O93*1.2*[1]ОПТ!R93/1000</f>
        <v>92.897279999999981</v>
      </c>
      <c r="O93" s="20">
        <f>[1]ОПТ!P93*1.2*[1]ОПТ!R94/1000</f>
        <v>148.05504000000002</v>
      </c>
      <c r="P93" s="16">
        <f>[1]ОПТ!Q93*1.2*[1]ОПТ!R93/1000</f>
        <v>86.016000000000005</v>
      </c>
      <c r="Q93" s="21">
        <f>[1]ОПТ!R94</f>
        <v>30.6</v>
      </c>
      <c r="R93" s="14"/>
    </row>
    <row r="94" spans="1:18">
      <c r="A94" s="10" t="str">
        <f>[1]ОПТ!A94</f>
        <v xml:space="preserve">ф10   (5,85/11,7м) </v>
      </c>
      <c r="B94" s="16">
        <f>[1]ОПТ!C94*1.2*[1]ОПТ!F94/1000</f>
        <v>1.9196351999999999</v>
      </c>
      <c r="C94" s="17"/>
      <c r="D94" s="18">
        <f>[1]ОПТ!E94*1.2*[1]ОПТ!F94/1000</f>
        <v>1.7774400000000001</v>
      </c>
      <c r="E94" s="7">
        <f>[1]ОПТ!F94</f>
        <v>0.64400000000000002</v>
      </c>
      <c r="F94" s="15"/>
      <c r="G94" s="202" t="s">
        <v>105</v>
      </c>
      <c r="H94" s="203"/>
      <c r="I94" s="203"/>
      <c r="J94" s="203"/>
      <c r="K94" s="204"/>
      <c r="L94" s="15"/>
      <c r="M94" s="9" t="str">
        <f>[1]ОПТ!N94</f>
        <v>20Ш1</v>
      </c>
      <c r="N94" s="54">
        <f>[1]ОПТ!O94*1.2*[1]ОПТ!R94/1000</f>
        <v>113.42073600000001</v>
      </c>
      <c r="O94" s="20">
        <f>[1]ОПТ!P94*1.2*[1]ОПТ!R95/1000</f>
        <v>0</v>
      </c>
      <c r="P94" s="16">
        <f>[1]ОПТ!Q94*1.2*[1]ОПТ!R94/1000</f>
        <v>105.01920000000001</v>
      </c>
      <c r="Q94" s="21">
        <f>[1]ОПТ!R95</f>
        <v>38.299999999999997</v>
      </c>
      <c r="R94" s="14"/>
    </row>
    <row r="95" spans="1:18">
      <c r="A95" s="10" t="str">
        <f>[1]ОПТ!A95</f>
        <v>ф12        (5,85/11,7м)</v>
      </c>
      <c r="B95" s="16">
        <f>[1]ОПТ!C95*1.2*[1]ОПТ!F95/1000</f>
        <v>2.7391737600000003</v>
      </c>
      <c r="C95" s="17">
        <f>[1]ОПТ!D95*1.2*[1]ОПТ!F95/1000</f>
        <v>3.0815704800000003</v>
      </c>
      <c r="D95" s="18">
        <f>[1]ОПТ!E95*1.2*[1]ОПТ!F95/1000</f>
        <v>2.5362719999999999</v>
      </c>
      <c r="E95" s="7">
        <f>[1]ОПТ!F95</f>
        <v>0.92700000000000005</v>
      </c>
      <c r="F95" s="15"/>
      <c r="G95" s="10" t="str">
        <f>[1]ОПТ!H95</f>
        <v>ф108*4,5 (10,5м) АКЦИЯ</v>
      </c>
      <c r="H95" s="48">
        <f>J95</f>
        <v>58.246920000000003</v>
      </c>
      <c r="I95" s="6">
        <f>[1]ОПТ!J95*1.2*[1]ОПТ!L95/1000</f>
        <v>70.770007800000002</v>
      </c>
      <c r="J95" s="6">
        <f>[1]ОПТ!K95*1.2*[1]ОПТ!L95/1000</f>
        <v>58.246920000000003</v>
      </c>
      <c r="K95" s="8">
        <f>[1]ОПТ!L95</f>
        <v>11.81</v>
      </c>
      <c r="L95" s="15"/>
      <c r="M95" s="9" t="str">
        <f>[1]ОПТ!N95</f>
        <v>24М</v>
      </c>
      <c r="N95" s="54">
        <f>[1]ОПТ!O95*1.2*[1]ОПТ!R95/1000</f>
        <v>207.48182400000002</v>
      </c>
      <c r="O95" s="20">
        <f>[1]ОПТ!P95*1.2*[1]ОПТ!R96/1000</f>
        <v>162.428112</v>
      </c>
      <c r="P95" s="16">
        <f>[1]ОПТ!Q95*1.2*[1]ОПТ!R95/1000</f>
        <v>192.11279999999999</v>
      </c>
      <c r="Q95" s="21">
        <f>[1]ОПТ!R96</f>
        <v>25.7</v>
      </c>
      <c r="R95" s="14"/>
    </row>
    <row r="96" spans="1:18">
      <c r="A96" s="10" t="str">
        <f>[1]ОПТ!A96</f>
        <v>ф14         (5,85/11,7м)</v>
      </c>
      <c r="B96" s="16">
        <f>[1]ОПТ!C96*1.2*[1]ОПТ!F96/1000</f>
        <v>3.8660198399999999</v>
      </c>
      <c r="C96" s="17">
        <f>[1]ОПТ!D96*1.2*[1]ОПТ!F96/1000</f>
        <v>4.3492723200000007</v>
      </c>
      <c r="D96" s="18">
        <f>[1]ОПТ!E96*1.2*[1]ОПТ!F96/1000</f>
        <v>3.5796480000000002</v>
      </c>
      <c r="E96" s="7">
        <f>[1]ОПТ!F96</f>
        <v>1.264</v>
      </c>
      <c r="F96" s="15"/>
      <c r="G96" s="10" t="str">
        <f>[1]ОПТ!H96</f>
        <v xml:space="preserve">ф133*5 (12м)АКЦИЯ  </v>
      </c>
      <c r="H96" s="48">
        <f>J96</f>
        <v>77.826959999999985</v>
      </c>
      <c r="I96" s="6">
        <f>[1]ОПТ!J96*1.2*[1]ОПТ!L96/1000</f>
        <v>94.559756399999998</v>
      </c>
      <c r="J96" s="6">
        <f>[1]ОПТ!K96*1.2*[1]ОПТ!L96/1000</f>
        <v>77.826959999999985</v>
      </c>
      <c r="K96" s="8">
        <f>[1]ОПТ!L96</f>
        <v>15.78</v>
      </c>
      <c r="L96" s="15"/>
      <c r="M96" s="9" t="str">
        <f>[1]ОПТ!N96</f>
        <v>25Б1</v>
      </c>
      <c r="N96" s="54">
        <f>[1]ОПТ!O96*1.2*[1]ОПТ!R96/1000</f>
        <v>98.922384000000008</v>
      </c>
      <c r="O96" s="20">
        <f>[1]ОПТ!P96*1.2*[1]ОПТ!R97/1000</f>
        <v>0</v>
      </c>
      <c r="P96" s="16">
        <f>[1]ОПТ!Q96*1.2*[1]ОПТ!R96/1000</f>
        <v>91.594800000000006</v>
      </c>
      <c r="Q96" s="21">
        <f>[1]ОПТ!R97</f>
        <v>72.400000000000006</v>
      </c>
      <c r="R96" s="14"/>
    </row>
    <row r="97" spans="1:23" ht="15" customHeight="1">
      <c r="A97" s="10" t="str">
        <f>[1]ОПТ!A97</f>
        <v xml:space="preserve">ф16   (5,85/11,7м) </v>
      </c>
      <c r="B97" s="16">
        <f>[1]ОПТ!C97*1.2*[1]ОПТ!F97/1000</f>
        <v>4.8785068799999998</v>
      </c>
      <c r="C97" s="17">
        <f>[1]ОПТ!D97*1.2*[1]ОПТ!F97/1000</f>
        <v>5.4883202400000011</v>
      </c>
      <c r="D97" s="18">
        <f>[1]ОПТ!E97*1.2*[1]ОПТ!F97/1000</f>
        <v>4.5171360000000007</v>
      </c>
      <c r="E97" s="7">
        <f>[1]ОПТ!F97</f>
        <v>1.651</v>
      </c>
      <c r="F97" s="15"/>
      <c r="G97" s="10" t="str">
        <f>[1]ОПТ!H97</f>
        <v>ф133*6 (12м) АКЦИЯ</v>
      </c>
      <c r="H97" s="48">
        <f>J97</f>
        <v>92.672280000000001</v>
      </c>
      <c r="I97" s="6">
        <f>[1]ОПТ!J97*1.2*[1]ОПТ!L97/1000</f>
        <v>112.5968202</v>
      </c>
      <c r="J97" s="6">
        <f>[1]ОПТ!K97*1.2*[1]ОПТ!L97/1000</f>
        <v>92.672280000000001</v>
      </c>
      <c r="K97" s="8">
        <f>[1]ОПТ!L97</f>
        <v>18.79</v>
      </c>
      <c r="L97" s="15"/>
      <c r="M97" s="9" t="str">
        <f>[1]ОПТ!N97</f>
        <v>25К2</v>
      </c>
      <c r="N97" s="54">
        <f>[1]ОПТ!O97*1.2*[1]ОПТ!R97/1000</f>
        <v>273.98476800000003</v>
      </c>
      <c r="O97" s="20">
        <f>[1]ОПТ!P97*1.2*[1]ОПТ!R98/1000</f>
        <v>161.14895999999999</v>
      </c>
      <c r="P97" s="16">
        <f>[1]ОПТ!Q97*1.2*[1]ОПТ!R97/1000</f>
        <v>253.68960000000001</v>
      </c>
      <c r="Q97" s="21">
        <f>[1]ОПТ!R98</f>
        <v>36.5</v>
      </c>
      <c r="R97" s="14"/>
    </row>
    <row r="98" spans="1:23">
      <c r="A98" s="10" t="str">
        <f>[1]ОПТ!A98</f>
        <v>ф18         (5,85/11,7м)</v>
      </c>
      <c r="B98" s="16">
        <f>[1]ОПТ!C98*1.2*[1]ОПТ!F98/1000</f>
        <v>6.1668345600000007</v>
      </c>
      <c r="C98" s="17">
        <f>[1]ОПТ!D98*1.2*[1]ОПТ!F98/1000</f>
        <v>6.9376888800000014</v>
      </c>
      <c r="D98" s="18">
        <f>[1]ОПТ!E98*1.2*[1]ОПТ!F98/1000</f>
        <v>5.710032</v>
      </c>
      <c r="E98" s="7">
        <f>[1]ОПТ!F98</f>
        <v>2.0870000000000002</v>
      </c>
      <c r="F98" s="15"/>
      <c r="G98" s="10" t="str">
        <f>[1]ОПТ!H98</f>
        <v xml:space="preserve">ф159*5 (12м) АКЦИЯ </v>
      </c>
      <c r="H98" s="48">
        <f>J98</f>
        <v>93.65867999999999</v>
      </c>
      <c r="I98" s="6">
        <f>[1]ОПТ!J98*1.2*[1]ОПТ!L98/1000</f>
        <v>113.7952962</v>
      </c>
      <c r="J98" s="6">
        <f>[1]ОПТ!K98*1.2*[1]ОПТ!L98/1000</f>
        <v>93.65867999999999</v>
      </c>
      <c r="K98" s="8">
        <f>[1]ОПТ!L98</f>
        <v>18.989999999999998</v>
      </c>
      <c r="L98" s="15"/>
      <c r="M98" s="9">
        <f>[1]ОПТ!N98</f>
        <v>30</v>
      </c>
      <c r="N98" s="54">
        <f>[1]ОПТ!O98*1.2*[1]ОПТ!R98/1000</f>
        <v>151.37279999999998</v>
      </c>
      <c r="O98" s="20">
        <f>[1]ОПТ!P103*1.2*[1]ОПТ!R104/1000</f>
        <v>212.36342400000001</v>
      </c>
      <c r="P98" s="16">
        <f>[1]ОПТ!Q98*1.2*[1]ОПТ!R98/1000</f>
        <v>140.16</v>
      </c>
      <c r="Q98" s="21">
        <f>[1]ОПТ!R99</f>
        <v>36.6</v>
      </c>
      <c r="R98" s="14"/>
    </row>
    <row r="99" spans="1:23">
      <c r="A99" s="10" t="str">
        <f>[1]ОПТ!A99</f>
        <v>ф20          (5,85/11,7м)</v>
      </c>
      <c r="B99" s="16">
        <f>[1]ОПТ!C99*1.2*[1]ОПТ!F99/1000</f>
        <v>7.6265452800000002</v>
      </c>
      <c r="C99" s="17"/>
      <c r="D99" s="18">
        <f>[1]ОПТ!E99*1.2*[1]ОПТ!F99/1000</f>
        <v>7.0616159999999999</v>
      </c>
      <c r="E99" s="7">
        <f>[1]ОПТ!F99</f>
        <v>2.581</v>
      </c>
      <c r="F99" s="15"/>
      <c r="G99" s="10" t="str">
        <f>[1]ОПТ!H99</f>
        <v>ф325*9 (12м) АКЦИЯ</v>
      </c>
      <c r="H99" s="48">
        <f>J99</f>
        <v>345.93047999999999</v>
      </c>
      <c r="I99" s="6">
        <f>[1]ОПТ!J99*1.2*[1]ОПТ!L99/1000</f>
        <v>420.30553320000001</v>
      </c>
      <c r="J99" s="6">
        <f>[1]ОПТ!K99*1.2*[1]ОПТ!L99/1000</f>
        <v>345.93047999999999</v>
      </c>
      <c r="K99" s="8">
        <f>[1]ОПТ!L99</f>
        <v>70.14</v>
      </c>
      <c r="L99" s="15"/>
      <c r="M99" s="9" t="str">
        <f>[1]ОПТ!N99</f>
        <v xml:space="preserve">30Б2 </v>
      </c>
      <c r="N99" s="54">
        <f>[1]ОПТ!O99*1.2*[1]ОПТ!R99/1000</f>
        <v>128.07071999999999</v>
      </c>
      <c r="O99" s="20">
        <f>[1]ОПТ!P102*1.2*[1]ОПТ!R103/1000</f>
        <v>331.56950399999994</v>
      </c>
      <c r="P99" s="16">
        <f>[1]ОПТ!Q99*1.2*[1]ОПТ!R99/1000</f>
        <v>118.584</v>
      </c>
      <c r="Q99" s="21">
        <f>[1]ОПТ!R100</f>
        <v>84.8</v>
      </c>
      <c r="R99" s="14"/>
    </row>
    <row r="100" spans="1:23">
      <c r="A100" s="10" t="str">
        <f>[1]ОПТ!A100</f>
        <v>ф25          (5,85/11,7м)</v>
      </c>
      <c r="B100" s="16">
        <f>[1]ОПТ!C100*1.2*[1]ОПТ!F100/1000</f>
        <v>13.39948656</v>
      </c>
      <c r="C100" s="17"/>
      <c r="D100" s="18">
        <f>[1]ОПТ!E100*1.2*[1]ОПТ!F100/1000</f>
        <v>12.406931999999999</v>
      </c>
      <c r="E100" s="7">
        <f>[1]ОПТ!F100</f>
        <v>4.0229999999999997</v>
      </c>
      <c r="F100" s="15"/>
      <c r="G100" s="202" t="s">
        <v>103</v>
      </c>
      <c r="H100" s="203"/>
      <c r="I100" s="203"/>
      <c r="J100" s="203"/>
      <c r="K100" s="204"/>
      <c r="L100" s="15"/>
      <c r="M100" s="9" t="str">
        <f>[1]ОПТ!N100</f>
        <v xml:space="preserve">30К1 </v>
      </c>
      <c r="N100" s="54">
        <f>[1]ОПТ!O100*1.2*[1]ОПТ!R100/1000</f>
        <v>313.21727999999996</v>
      </c>
      <c r="O100" s="20">
        <f>[1]ОПТ!P99*1.2*[1]ОПТ!R100/1000</f>
        <v>346.18751999999995</v>
      </c>
      <c r="P100" s="16">
        <f>[1]ОПТ!Q100*1.2*[1]ОПТ!R100/1000</f>
        <v>290.01600000000002</v>
      </c>
      <c r="Q100" s="21">
        <f>[1]ОПТ!R101</f>
        <v>56.8</v>
      </c>
      <c r="R100" s="14"/>
    </row>
    <row r="101" spans="1:23">
      <c r="A101" s="10" t="str">
        <f>[1]ОПТ!A101</f>
        <v>Круг ф34 ст 20 АКЦИЯ</v>
      </c>
      <c r="B101" s="16">
        <f>[1]ОПТ!C101*1.2*[1]ОПТ!F101/1000</f>
        <v>22.723545600000001</v>
      </c>
      <c r="C101" s="17"/>
      <c r="D101" s="18">
        <f>[1]ОПТ!E101*1.2*[1]ОПТ!F101/1000</f>
        <v>21.040320000000001</v>
      </c>
      <c r="E101" s="59">
        <f>[1]ОПТ!F101</f>
        <v>7.07</v>
      </c>
      <c r="F101" s="15"/>
      <c r="G101" s="10" t="str">
        <f>[1]ОПТ!H101</f>
        <v xml:space="preserve">№ 5У     (12м) </v>
      </c>
      <c r="H101" s="16">
        <f>[1]ОПТ!I101*1.2*[1]ОПТ!L101/1000</f>
        <v>16.998854399999999</v>
      </c>
      <c r="I101" s="20">
        <f>[1]ОПТ!J101*1.2*[1]ОПТ!L101/1000</f>
        <v>0</v>
      </c>
      <c r="J101" s="16">
        <f>[1]ОПТ!K101*1.2*[1]ОПТ!L101/1000</f>
        <v>15.73968</v>
      </c>
      <c r="K101" s="21">
        <f>[1]ОПТ!L101</f>
        <v>4.84</v>
      </c>
      <c r="L101" s="15"/>
      <c r="M101" s="9" t="str">
        <f>[1]ОПТ!N101</f>
        <v xml:space="preserve">30 Ш1 </v>
      </c>
      <c r="N101" s="54">
        <f>[1]ОПТ!O101*1.2*[1]ОПТ!R101/1000</f>
        <v>228.93580799999998</v>
      </c>
      <c r="O101" s="20">
        <f>[1]ОПТ!P99*1.2*[1]ОПТ!R100/1000</f>
        <v>346.18751999999995</v>
      </c>
      <c r="P101" s="16">
        <f>[1]ОПТ!Q101*1.2*[1]ОПТ!R101/1000</f>
        <v>211.97759999999997</v>
      </c>
      <c r="Q101" s="21">
        <f>[1]ОПТ!R102</f>
        <v>43.3</v>
      </c>
      <c r="R101" s="13"/>
    </row>
    <row r="102" spans="1:23">
      <c r="A102" s="10" t="str">
        <f>[1]ОПТ!A102</f>
        <v>Круг ф85 ст 45 АКЦИЯ</v>
      </c>
      <c r="B102" s="16">
        <f>[1]ОПТ!C102*1.2*[1]ОПТ!F102/1000</f>
        <v>116.32896000000001</v>
      </c>
      <c r="C102" s="17"/>
      <c r="D102" s="18">
        <f>[1]ОПТ!E102*1.2*[1]ОПТ!F102/1000</f>
        <v>107.712</v>
      </c>
      <c r="E102" s="59">
        <f>[1]ОПТ!F102</f>
        <v>44</v>
      </c>
      <c r="F102" s="15"/>
      <c r="G102" s="10" t="str">
        <f>[1]ОПТ!H102</f>
        <v>№ 6,5У(П)  (12м)</v>
      </c>
      <c r="H102" s="16">
        <f>[1]ОПТ!I102*1.2*[1]ОПТ!L102/1000</f>
        <v>21.40992</v>
      </c>
      <c r="I102" s="20">
        <f>[1]ОПТ!J102*1.2*[1]ОПТ!L102/1000</f>
        <v>24.97824</v>
      </c>
      <c r="J102" s="16">
        <f>[1]ОПТ!K102*1.2*[1]ОПТ!L102/1000</f>
        <v>19.824000000000002</v>
      </c>
      <c r="K102" s="21">
        <f>[1]ОПТ!L102</f>
        <v>5.9</v>
      </c>
      <c r="L102" s="15"/>
      <c r="M102" s="9" t="str">
        <f>[1]ОПТ!N102</f>
        <v xml:space="preserve">35Б2 </v>
      </c>
      <c r="N102" s="54">
        <f>[1]ОПТ!O102*1.2*[1]ОПТ!R102/1000</f>
        <v>163.86105599999999</v>
      </c>
      <c r="O102" s="20"/>
      <c r="P102" s="16">
        <f>[1]ОПТ!Q102*1.2*[1]ОПТ!R102/1000</f>
        <v>151.72319999999999</v>
      </c>
      <c r="Q102" s="21">
        <f>[1]ОПТ!R103</f>
        <v>75.099999999999994</v>
      </c>
      <c r="R102" s="13"/>
    </row>
    <row r="103" spans="1:23">
      <c r="A103" s="10" t="str">
        <f>[1]ОПТ!A103</f>
        <v>Круг ф100 ст45 АКЦИЯ</v>
      </c>
      <c r="B103" s="16">
        <f>[1]ОПТ!C103*1.2*[1]ОПТ!F103/1000</f>
        <v>162.99273600000001</v>
      </c>
      <c r="C103" s="17">
        <f>[1]ОПТ!D103*1.2*[1]ОПТ!F103/1000</f>
        <v>183.366828</v>
      </c>
      <c r="D103" s="18">
        <f>[1]ОПТ!E103*1.2*[1]ОПТ!F103/1000</f>
        <v>150.91919999999999</v>
      </c>
      <c r="E103" s="7">
        <f>[1]ОПТ!F103</f>
        <v>61.65</v>
      </c>
      <c r="F103" s="15"/>
      <c r="G103" s="10" t="str">
        <f>[1]ОПТ!H103</f>
        <v>№ 8У(П)     (12м)</v>
      </c>
      <c r="H103" s="16">
        <f>[1]ОПТ!I103*1.2*[1]ОПТ!L103/1000</f>
        <v>23.664312000000002</v>
      </c>
      <c r="I103" s="20">
        <f>[1]ОПТ!J103*1.2*[1]ОПТ!L103/1000</f>
        <v>27.608364000000002</v>
      </c>
      <c r="J103" s="16">
        <f>[1]ОПТ!K103*1.2*[1]ОПТ!L103/1000</f>
        <v>21.911399999999997</v>
      </c>
      <c r="K103" s="21">
        <f>[1]ОПТ!L103</f>
        <v>7.05</v>
      </c>
      <c r="L103" s="15"/>
      <c r="M103" s="9" t="str">
        <f>[1]ОПТ!N103</f>
        <v xml:space="preserve">35Ш1 </v>
      </c>
      <c r="N103" s="54">
        <f>[1]ОПТ!O103*1.2*[1]ОПТ!R103/1000</f>
        <v>284.20243199999999</v>
      </c>
      <c r="O103" s="20"/>
      <c r="P103" s="16">
        <f>[1]ОПТ!Q103*1.2*[1]ОПТ!R103/1000</f>
        <v>263.15039999999999</v>
      </c>
      <c r="Q103" s="21">
        <f>[1]ОПТ!R104</f>
        <v>48.1</v>
      </c>
      <c r="R103" s="13"/>
    </row>
    <row r="104" spans="1:23">
      <c r="A104" s="10" t="str">
        <f>[1]ОПТ!A104</f>
        <v xml:space="preserve">Круг ф120 ст20 АКЦИЯ </v>
      </c>
      <c r="B104" s="16">
        <f>[1]ОПТ!C104*1.2*[1]ОПТ!F104/1000</f>
        <v>225.40363776000004</v>
      </c>
      <c r="C104" s="17"/>
      <c r="D104" s="18">
        <f>[1]ОПТ!E104*1.2*[1]ОПТ!F104/1000</f>
        <v>208.70707200000001</v>
      </c>
      <c r="E104" s="60">
        <f>[1]ОПТ!F104</f>
        <v>88.736000000000004</v>
      </c>
      <c r="F104" s="15"/>
      <c r="G104" s="10" t="str">
        <f>[1]ОПТ!H104</f>
        <v>№10У(П)    (12м)</v>
      </c>
      <c r="H104" s="16">
        <f>[1]ОПТ!I104*1.2*[1]ОПТ!L104/1000</f>
        <v>29.278843200000001</v>
      </c>
      <c r="I104" s="20">
        <f>[1]ОПТ!J104*1.2*[1]ОПТ!L104/1000</f>
        <v>34.158650399999999</v>
      </c>
      <c r="J104" s="16">
        <f>[1]ОПТ!K104*1.2*[1]ОПТ!L104/1000</f>
        <v>27.110040000000001</v>
      </c>
      <c r="K104" s="21">
        <f>[1]ОПТ!L104</f>
        <v>8.59</v>
      </c>
      <c r="L104" s="15"/>
      <c r="M104" s="9" t="str">
        <f>[1]ОПТ!N104</f>
        <v>40Б1</v>
      </c>
      <c r="N104" s="54">
        <f>[1]ОПТ!O104*1.2*[1]ОПТ!R104/1000</f>
        <v>193.86993600000002</v>
      </c>
      <c r="O104" s="20">
        <f>[1]ОПТ!P104*1.2*[1]ОПТ!R105/1000</f>
        <v>257.21690400000006</v>
      </c>
      <c r="P104" s="16">
        <f>[1]ОПТ!Q104*1.2*[1]ОПТ!R104/1000</f>
        <v>179.50920000000002</v>
      </c>
      <c r="Q104" s="21">
        <f>[1]ОПТ!R105</f>
        <v>54.7</v>
      </c>
      <c r="R104" s="13"/>
    </row>
    <row r="105" spans="1:23">
      <c r="A105" s="10" t="str">
        <f>[1]ОПТ!A105</f>
        <v xml:space="preserve">Круг ф140 ст40Х АКЦИЯ </v>
      </c>
      <c r="B105" s="16">
        <f>[1]ОПТ!C105*1.2*[1]ОПТ!F105/1000</f>
        <v>317.26080000000007</v>
      </c>
      <c r="C105" s="17">
        <f>[1]ОПТ!D105*1.2*[1]ОПТ!F105/1000</f>
        <v>356.91840000000002</v>
      </c>
      <c r="D105" s="18">
        <f>[1]ОПТ!E105*1.2*[1]ОПТ!F105/1000</f>
        <v>293.76</v>
      </c>
      <c r="E105" s="60">
        <f>[1]ОПТ!F105</f>
        <v>120</v>
      </c>
      <c r="F105" s="15"/>
      <c r="G105" s="10" t="str">
        <f>[1]ОПТ!H105</f>
        <v>№12У(П)    (12м)</v>
      </c>
      <c r="H105" s="16">
        <f>[1]ОПТ!I105*1.2*[1]ОПТ!L105/1000</f>
        <v>39.244175999999989</v>
      </c>
      <c r="I105" s="20">
        <f>[1]ОПТ!J105*1.2*[1]ОПТ!L105/1000</f>
        <v>45.784871999999986</v>
      </c>
      <c r="J105" s="16">
        <f>[1]ОПТ!K105*1.2*[1]ОПТ!L105/1000</f>
        <v>36.337199999999996</v>
      </c>
      <c r="K105" s="21">
        <f>[1]ОПТ!L105</f>
        <v>10.7</v>
      </c>
      <c r="L105" s="15"/>
      <c r="M105" s="9" t="str">
        <f>[1]ОПТ!N105</f>
        <v>40Б2</v>
      </c>
      <c r="N105" s="54">
        <f>[1]ОПТ!O105*1.2*[1]ОПТ!R105/1000</f>
        <v>202.03992000000002</v>
      </c>
      <c r="O105" s="20">
        <f>[1]ОПТ!P105*1.2*[1]ОПТ!R106/1000</f>
        <v>0</v>
      </c>
      <c r="P105" s="16">
        <f>[1]ОПТ!Q105*1.2*[1]ОПТ!R105/1000</f>
        <v>187.07400000000001</v>
      </c>
      <c r="Q105" s="160"/>
      <c r="R105" s="13"/>
      <c r="V105" s="46"/>
      <c r="W105" s="46"/>
    </row>
    <row r="106" spans="1:23">
      <c r="A106" s="202" t="s">
        <v>108</v>
      </c>
      <c r="B106" s="203"/>
      <c r="C106" s="203"/>
      <c r="D106" s="203"/>
      <c r="E106" s="204"/>
      <c r="F106" s="15"/>
      <c r="G106" s="10" t="str">
        <f>[1]ОПТ!H106</f>
        <v>№14У(П)    (12м)</v>
      </c>
      <c r="H106" s="16">
        <f>[1]ОПТ!I106*1.2*[1]ОПТ!L106/1000</f>
        <v>44.953056000000004</v>
      </c>
      <c r="I106" s="20">
        <f>[1]ОПТ!J106*1.2*[1]ОПТ!L106/1000</f>
        <v>52.445232000000004</v>
      </c>
      <c r="J106" s="16">
        <f>[1]ОПТ!K106*1.2*[1]ОПТ!L106/1000</f>
        <v>41.623200000000004</v>
      </c>
      <c r="K106" s="21">
        <f>[1]ОПТ!L106</f>
        <v>12.3</v>
      </c>
      <c r="L106" s="15"/>
      <c r="M106" s="202" t="s">
        <v>124</v>
      </c>
      <c r="N106" s="203"/>
      <c r="O106" s="203"/>
      <c r="P106" s="203"/>
      <c r="Q106" s="72"/>
      <c r="R106" s="13"/>
      <c r="V106" s="47"/>
      <c r="W106" s="47"/>
    </row>
    <row r="107" spans="1:23">
      <c r="A107" s="10" t="s">
        <v>34</v>
      </c>
      <c r="B107" s="16">
        <f>[1]ОПТ!C107*1.2*[1]ОПТ!F107/1000</f>
        <v>0.19450368000000001</v>
      </c>
      <c r="C107" s="17">
        <f>[1]ОПТ!D107*1.2*[1]ОПТ!F107/1000</f>
        <v>0.21881664000000001</v>
      </c>
      <c r="D107" s="18">
        <f>[1]ОПТ!E107*1.2*[1]ОПТ!F107/1000</f>
        <v>0.18009600000000001</v>
      </c>
      <c r="E107" s="19">
        <f>[1]ОПТ!F107</f>
        <v>5.6000000000000001E-2</v>
      </c>
      <c r="F107" s="15"/>
      <c r="G107" s="10" t="str">
        <f>[1]ОПТ!H107</f>
        <v>№16У(П)    (12м)</v>
      </c>
      <c r="H107" s="16">
        <f>[1]ОПТ!I107*1.2*[1]ОПТ!L107/1000</f>
        <v>52.081055999999997</v>
      </c>
      <c r="I107" s="20">
        <f>[1]ОПТ!J107*1.2*[1]ОПТ!L107/1000</f>
        <v>60.761231999999978</v>
      </c>
      <c r="J107" s="16">
        <f>[1]ОПТ!K107*1.2*[1]ОПТ!L107/1000</f>
        <v>48.223199999999999</v>
      </c>
      <c r="K107" s="21">
        <f>[1]ОПТ!L107</f>
        <v>14.2</v>
      </c>
      <c r="L107" s="15"/>
      <c r="M107" s="9" t="str">
        <f>[1]ОПТ!N107</f>
        <v>Оцинкованная        ф1,0 мм</v>
      </c>
      <c r="N107" s="30"/>
      <c r="O107" s="70">
        <v>8.64</v>
      </c>
      <c r="P107" s="71"/>
      <c r="Q107" s="72"/>
      <c r="R107" s="13"/>
      <c r="V107" s="47"/>
      <c r="W107" s="47"/>
    </row>
    <row r="108" spans="1:23">
      <c r="A108" s="10" t="s">
        <v>35</v>
      </c>
      <c r="B108" s="16">
        <f>[1]ОПТ!C108*1.2*[1]ОПТ!F108/1000</f>
        <v>0.34732800000000003</v>
      </c>
      <c r="C108" s="17">
        <f>[1]ОПТ!D108*1.2*[1]ОПТ!F108/1000</f>
        <v>0.39074400000000004</v>
      </c>
      <c r="D108" s="18">
        <f>[1]ОПТ!E108*1.2*[1]ОПТ!F108/1000</f>
        <v>0.3216</v>
      </c>
      <c r="E108" s="19">
        <f>[1]ОПТ!F108</f>
        <v>0.1</v>
      </c>
      <c r="F108" s="15"/>
      <c r="G108" s="10" t="str">
        <f>[1]ОПТ!H108</f>
        <v>№18У(П)    (12м)</v>
      </c>
      <c r="H108" s="16">
        <f>[1]ОПТ!I108*1.2*[1]ОПТ!L108/1000</f>
        <v>59.149439999999998</v>
      </c>
      <c r="I108" s="20">
        <f>[1]ОПТ!J108*1.2*[1]ОПТ!L108/1000</f>
        <v>69.007679999999993</v>
      </c>
      <c r="J108" s="16">
        <f>[1]ОПТ!K108*1.2*[1]ОПТ!L108/1000</f>
        <v>54.768000000000001</v>
      </c>
      <c r="K108" s="21">
        <f>[1]ОПТ!L108</f>
        <v>16.3</v>
      </c>
      <c r="L108" s="15"/>
      <c r="M108" s="9" t="str">
        <f>[1]ОПТ!N108</f>
        <v>Оцинкованная        ф1,2-4 мм</v>
      </c>
      <c r="N108" s="30"/>
      <c r="O108" s="70">
        <v>7.92</v>
      </c>
      <c r="P108" s="71"/>
      <c r="Q108" s="72"/>
      <c r="R108" s="13"/>
      <c r="V108" s="47"/>
      <c r="W108" s="47"/>
    </row>
    <row r="109" spans="1:23">
      <c r="A109" s="10" t="s">
        <v>36</v>
      </c>
      <c r="B109" s="16">
        <f>[1]ОПТ!C109*1.2*[1]ОПТ!F109/1000</f>
        <v>0.56614464000000009</v>
      </c>
      <c r="C109" s="17">
        <f>[1]ОПТ!D109*1.2*[1]ОПТ!F109/1000</f>
        <v>0.63691271999999999</v>
      </c>
      <c r="D109" s="18">
        <f>[1]ОПТ!E109*1.2*[1]ОПТ!F109/1000</f>
        <v>0.52420800000000001</v>
      </c>
      <c r="E109" s="19">
        <f>[1]ОПТ!F109</f>
        <v>0.16300000000000001</v>
      </c>
      <c r="F109" s="15"/>
      <c r="G109" s="10" t="str">
        <f>[1]ОПТ!H109</f>
        <v>№20У(П)    (12м)</v>
      </c>
      <c r="H109" s="16">
        <f>[1]ОПТ!I109*1.2*[1]ОПТ!L109/1000</f>
        <v>91.570175999999989</v>
      </c>
      <c r="I109" s="20">
        <f>[1]ОПТ!J109*1.2*[1]ОПТ!L109/1000</f>
        <v>106.831872</v>
      </c>
      <c r="J109" s="16">
        <f>[1]ОПТ!K109*1.2*[1]ОПТ!L109/1000</f>
        <v>84.787199999999999</v>
      </c>
      <c r="K109" s="21">
        <f>[1]ОПТ!L109</f>
        <v>18.399999999999999</v>
      </c>
      <c r="L109" s="15"/>
      <c r="M109" s="9" t="str">
        <f>[1]ОПТ!N109</f>
        <v>Черная т/о                ф1,2-4 мм</v>
      </c>
      <c r="N109" s="57"/>
      <c r="O109" s="70">
        <v>6.48</v>
      </c>
      <c r="P109" s="71"/>
      <c r="Q109" s="67"/>
      <c r="R109" s="13"/>
      <c r="V109" s="47"/>
      <c r="W109" s="47"/>
    </row>
    <row r="110" spans="1:23">
      <c r="A110" s="202" t="s">
        <v>106</v>
      </c>
      <c r="B110" s="203"/>
      <c r="C110" s="203"/>
      <c r="D110" s="203"/>
      <c r="E110" s="204"/>
      <c r="F110" s="15"/>
      <c r="G110" s="10" t="str">
        <f>[1]ОПТ!H110</f>
        <v>№22У(П)    (12м)</v>
      </c>
      <c r="H110" s="16">
        <f>[1]ОПТ!I110*1.2*[1]ОПТ!L110/1000</f>
        <v>101.51567999999999</v>
      </c>
      <c r="I110" s="20">
        <f>[1]ОПТ!J110*1.2*[1]ОПТ!L110/1000</f>
        <v>118.43495999999999</v>
      </c>
      <c r="J110" s="16">
        <f>[1]ОПТ!K110*1.2*[1]ОПТ!L110/1000</f>
        <v>93.995999999999995</v>
      </c>
      <c r="K110" s="21">
        <f>[1]ОПТ!L110</f>
        <v>21</v>
      </c>
      <c r="L110" s="15"/>
      <c r="M110" s="202" t="s">
        <v>360</v>
      </c>
      <c r="N110" s="203"/>
      <c r="O110" s="203"/>
      <c r="P110" s="203"/>
      <c r="Q110" s="72"/>
      <c r="R110" s="13"/>
      <c r="V110" s="47"/>
      <c r="W110" s="47"/>
    </row>
    <row r="111" spans="1:23">
      <c r="A111" s="10" t="str">
        <f>[1]ОПТ!A111</f>
        <v>10х10        (6м)</v>
      </c>
      <c r="B111" s="16">
        <f>[1]ОПТ!C111*1.2*[1]ОПТ!F111/1000</f>
        <v>2.4060239999999999</v>
      </c>
      <c r="C111" s="20">
        <f>[1]ОПТ!D111*1.2*[1]ОПТ!F111/1000</f>
        <v>2.7067770000000002</v>
      </c>
      <c r="D111" s="16">
        <f>[1]ОПТ!E111*1.2*[1]ОПТ!F111/1000</f>
        <v>2.2278000000000002</v>
      </c>
      <c r="E111" s="21">
        <f>[1]ОПТ!F111</f>
        <v>0.79</v>
      </c>
      <c r="F111" s="15"/>
      <c r="G111" s="10" t="str">
        <f>[1]ОПТ!H111</f>
        <v>№24У(П)    (12м)</v>
      </c>
      <c r="H111" s="16">
        <f>[1]ОПТ!I111*1.2*[1]ОПТ!L111/1000</f>
        <v>118.81728</v>
      </c>
      <c r="I111" s="20">
        <f>[1]ОПТ!J111*1.2*[1]ОПТ!L111/1000</f>
        <v>138.62016000000003</v>
      </c>
      <c r="J111" s="16">
        <f>[1]ОПТ!K111*1.2*[1]ОПТ!L111/1000</f>
        <v>110.01600000000001</v>
      </c>
      <c r="K111" s="21">
        <f>[1]ОПТ!L111</f>
        <v>24</v>
      </c>
      <c r="L111" s="15"/>
      <c r="M111" s="65" t="s">
        <v>356</v>
      </c>
      <c r="N111" s="66"/>
      <c r="O111" s="71"/>
      <c r="P111" s="71">
        <v>28.8</v>
      </c>
      <c r="Q111" s="160"/>
      <c r="R111" s="13"/>
      <c r="V111" s="47"/>
      <c r="W111" s="47"/>
    </row>
    <row r="112" spans="1:23" ht="15" customHeight="1">
      <c r="A112" s="10" t="str">
        <f>[1]ОПТ!A112</f>
        <v>12х12        (6м)</v>
      </c>
      <c r="B112" s="16">
        <f>[1]ОПТ!C112*1.2*[1]ОПТ!F112/1000</f>
        <v>3.9687408</v>
      </c>
      <c r="C112" s="20">
        <f>[1]ОПТ!D112*1.2*[1]ОПТ!F112/1000</f>
        <v>4.4648334000000016</v>
      </c>
      <c r="D112" s="16">
        <f>[1]ОПТ!E112*1.2*[1]ОПТ!F112/1000</f>
        <v>3.6747599999999996</v>
      </c>
      <c r="E112" s="21">
        <f>[1]ОПТ!F112</f>
        <v>1.1299999999999999</v>
      </c>
      <c r="F112" s="15"/>
      <c r="G112" s="202" t="s">
        <v>107</v>
      </c>
      <c r="H112" s="203"/>
      <c r="I112" s="203"/>
      <c r="J112" s="203"/>
      <c r="K112" s="204"/>
      <c r="L112" s="15"/>
      <c r="M112" s="202" t="s">
        <v>207</v>
      </c>
      <c r="N112" s="203"/>
      <c r="O112" s="203"/>
      <c r="P112" s="203"/>
      <c r="Q112" s="74"/>
      <c r="R112" s="13"/>
      <c r="V112" s="47"/>
      <c r="W112" s="47"/>
    </row>
    <row r="113" spans="1:23">
      <c r="A113" s="10" t="str">
        <f>[1]ОПТ!A113</f>
        <v>14х14       (6м)</v>
      </c>
      <c r="B113" s="16">
        <f>[1]ОПТ!C113*1.2*[1]ОПТ!F113/1000</f>
        <v>5.1692256000000008</v>
      </c>
      <c r="C113" s="20">
        <f>[1]ОПТ!D113*1.2*[1]ОПТ!F113/1000</f>
        <v>5.8153788000000013</v>
      </c>
      <c r="D113" s="16">
        <f>[1]ОПТ!E113*1.2*[1]ОПТ!F113/1000</f>
        <v>4.7863199999999999</v>
      </c>
      <c r="E113" s="21">
        <f>[1]ОПТ!F113</f>
        <v>1.54</v>
      </c>
      <c r="F113" s="15"/>
      <c r="G113" s="10" t="str">
        <f>[1]ОПТ!H113</f>
        <v>20х4          (6м)</v>
      </c>
      <c r="H113" s="16">
        <f>[1]ОПТ!I113*1.2*[1]ОПТ!L113/1000</f>
        <v>2.18935872</v>
      </c>
      <c r="I113" s="17">
        <f>[1]ОПТ!J113*1.2*[1]ОПТ!L113/1000</f>
        <v>2.4630285600000006</v>
      </c>
      <c r="J113" s="18">
        <f>[1]ОПТ!K113*1.2*[1]ОПТ!L113/1000</f>
        <v>2.0271840000000001</v>
      </c>
      <c r="K113" s="19">
        <f>[1]ОПТ!L113</f>
        <v>0.628</v>
      </c>
      <c r="L113" s="15"/>
      <c r="M113" s="9" t="str">
        <f>[1]ОПТ!N113</f>
        <v xml:space="preserve">20х20          </v>
      </c>
      <c r="N113" s="5"/>
      <c r="O113" s="5">
        <f t="shared" ref="O113:O120" si="0">N113/1.2*1.35</f>
        <v>0</v>
      </c>
      <c r="P113" s="73">
        <f>[1]ОПТ!Q113*1.2</f>
        <v>0.48</v>
      </c>
      <c r="Q113" s="74"/>
      <c r="R113" s="14"/>
      <c r="S113" s="47"/>
      <c r="T113" s="47"/>
      <c r="U113" s="47"/>
      <c r="V113" s="47"/>
      <c r="W113" s="47"/>
    </row>
    <row r="114" spans="1:23" ht="15" customHeight="1">
      <c r="A114" s="10" t="str">
        <f>[1]ОПТ!A114</f>
        <v>16х16       (6м)</v>
      </c>
      <c r="B114" s="16">
        <f>[1]ОПТ!C114*1.2*[1]ОПТ!F114/1000</f>
        <v>6.3040032000000004</v>
      </c>
      <c r="C114" s="20">
        <f>[1]ОПТ!D114*1.2*[1]ОПТ!F114/1000</f>
        <v>7.0920036</v>
      </c>
      <c r="D114" s="16">
        <f>[1]ОПТ!E114*1.2*[1]ОПТ!F114/1000</f>
        <v>5.8370399999999991</v>
      </c>
      <c r="E114" s="21">
        <f>[1]ОПТ!F114</f>
        <v>2.0099999999999998</v>
      </c>
      <c r="F114" s="13"/>
      <c r="G114" s="10" t="str">
        <f>[1]ОПТ!H114</f>
        <v>25х4          (6м)</v>
      </c>
      <c r="H114" s="16">
        <f>[1]ОПТ!I114*1.2*[1]ОПТ!L114/1000</f>
        <v>2.6858304000000004</v>
      </c>
      <c r="I114" s="17">
        <f>[1]ОПТ!J114*1.2*[1]ОПТ!L114/1000</f>
        <v>3.0215592000000004</v>
      </c>
      <c r="J114" s="18">
        <f>[1]ОПТ!K114*1.2*[1]ОПТ!L114/1000</f>
        <v>2.4868800000000002</v>
      </c>
      <c r="K114" s="19">
        <f>[1]ОПТ!L114</f>
        <v>0.78500000000000003</v>
      </c>
      <c r="L114" s="15"/>
      <c r="M114" s="9" t="str">
        <f>[1]ОПТ!N114</f>
        <v xml:space="preserve">40х20          </v>
      </c>
      <c r="N114" s="5"/>
      <c r="O114" s="5">
        <f t="shared" si="0"/>
        <v>0</v>
      </c>
      <c r="P114" s="73">
        <f>[1]ОПТ!Q114*1.2</f>
        <v>0.6</v>
      </c>
      <c r="Q114" s="74"/>
      <c r="R114" s="14"/>
    </row>
    <row r="115" spans="1:23">
      <c r="A115" s="10" t="str">
        <f>[1]ОПТ!A115</f>
        <v>20х20        (6м)</v>
      </c>
      <c r="B115" s="16">
        <f>[1]ОПТ!C115*1.2*[1]ОПТ!F115/1000</f>
        <v>10.051516800000002</v>
      </c>
      <c r="C115" s="20">
        <f>[1]ОПТ!D115*1.2*[1]ОПТ!F115/1000</f>
        <v>11.307956400000002</v>
      </c>
      <c r="D115" s="16">
        <f>[1]ОПТ!E115*1.2*[1]ОПТ!F115/1000</f>
        <v>9.3069600000000001</v>
      </c>
      <c r="E115" s="21">
        <f>[1]ОПТ!F115</f>
        <v>3.14</v>
      </c>
      <c r="F115" s="13"/>
      <c r="G115" s="10" t="str">
        <f>[1]ОПТ!H115</f>
        <v>30х4          (6м)</v>
      </c>
      <c r="H115" s="16">
        <f>[1]ОПТ!I115*1.2*[1]ОПТ!L115/1000</f>
        <v>3.1009132799999999</v>
      </c>
      <c r="I115" s="17">
        <f>[1]ОПТ!J115*1.2*[1]ОПТ!L115/1000</f>
        <v>3.4885274400000004</v>
      </c>
      <c r="J115" s="18">
        <f>[1]ОПТ!K115*1.2*[1]ОПТ!L115/1000</f>
        <v>2.871216</v>
      </c>
      <c r="K115" s="19">
        <f>[1]ОПТ!L115</f>
        <v>0.94199999999999995</v>
      </c>
      <c r="L115" s="13"/>
      <c r="M115" s="9" t="str">
        <f>[1]ОПТ!N115</f>
        <v xml:space="preserve">40х40          </v>
      </c>
      <c r="N115" s="5"/>
      <c r="O115" s="5">
        <f t="shared" si="0"/>
        <v>0</v>
      </c>
      <c r="P115" s="73">
        <f>[1]ОПТ!Q115*1.2</f>
        <v>0.86399999999999999</v>
      </c>
      <c r="Q115" s="74"/>
      <c r="R115" s="14"/>
    </row>
    <row r="116" spans="1:23">
      <c r="A116" s="10" t="str">
        <f>[1]ОПТ!A116</f>
        <v>25х25       (6м)</v>
      </c>
      <c r="B116" s="16">
        <f>[1]ОПТ!C116*1.2*[1]ОПТ!F116/1000</f>
        <v>18.140500800000002</v>
      </c>
      <c r="C116" s="20">
        <f>[1]ОПТ!D116*1.2*[1]ОПТ!F116/1000</f>
        <v>20.408063400000003</v>
      </c>
      <c r="D116" s="16">
        <f>[1]ОПТ!E116*1.2*[1]ОПТ!F116/1000</f>
        <v>16.796759999999999</v>
      </c>
      <c r="E116" s="21">
        <f>[1]ОПТ!F116</f>
        <v>5.3</v>
      </c>
      <c r="F116" s="14"/>
      <c r="G116" s="10" t="str">
        <f>[1]ОПТ!H116</f>
        <v>40х4          (6м)</v>
      </c>
      <c r="H116" s="16">
        <f>[1]ОПТ!I116*1.2*[1]ОПТ!L116/1000</f>
        <v>3.84155136</v>
      </c>
      <c r="I116" s="17">
        <f>[1]ОПТ!J116*1.2*[1]ОПТ!L116/1000</f>
        <v>4.3217452800000009</v>
      </c>
      <c r="J116" s="18">
        <f>[1]ОПТ!K116*1.2*[1]ОПТ!L116/1000</f>
        <v>3.5569920000000002</v>
      </c>
      <c r="K116" s="19">
        <f>[1]ОПТ!L116</f>
        <v>1.256</v>
      </c>
      <c r="L116" s="13"/>
      <c r="M116" s="9" t="str">
        <f>[1]ОПТ!N116</f>
        <v xml:space="preserve">40х60          </v>
      </c>
      <c r="N116" s="5"/>
      <c r="O116" s="5">
        <f t="shared" si="0"/>
        <v>0</v>
      </c>
      <c r="P116" s="73">
        <f>[1]ОПТ!Q116*1.2</f>
        <v>0.96</v>
      </c>
      <c r="Q116" s="74"/>
      <c r="R116" s="14"/>
    </row>
    <row r="117" spans="1:23">
      <c r="A117" s="202" t="s">
        <v>104</v>
      </c>
      <c r="B117" s="203"/>
      <c r="C117" s="203"/>
      <c r="D117" s="203"/>
      <c r="E117" s="204"/>
      <c r="F117" s="14"/>
      <c r="G117" s="10" t="str">
        <f>[1]ОПТ!H117</f>
        <v>40х5          (6м)</v>
      </c>
      <c r="H117" s="76">
        <v>6.22</v>
      </c>
      <c r="I117" s="77"/>
      <c r="J117" s="78">
        <v>5.76</v>
      </c>
      <c r="K117" s="19" t="str">
        <f>[1]ОПТ!L117</f>
        <v>1.585</v>
      </c>
      <c r="L117" s="14"/>
      <c r="M117" s="9" t="str">
        <f>[1]ОПТ!N117</f>
        <v xml:space="preserve">50х50         </v>
      </c>
      <c r="N117" s="5"/>
      <c r="O117" s="5">
        <f t="shared" si="0"/>
        <v>0</v>
      </c>
      <c r="P117" s="73">
        <f>[1]ОПТ!Q117*1.2</f>
        <v>1.08</v>
      </c>
      <c r="Q117" s="74"/>
      <c r="R117" s="14"/>
    </row>
    <row r="118" spans="1:23">
      <c r="A118" s="35">
        <f>[1]ОПТ!A118</f>
        <v>6</v>
      </c>
      <c r="B118" s="54">
        <f>[1]ОПТ!C118*1.2*[1]ОПТ!F118/1000</f>
        <v>0.57672000000000001</v>
      </c>
      <c r="C118" s="20">
        <f>[1]ОПТ!D118*1.2*[1]ОПТ!F118/1000</f>
        <v>0.64881000000000011</v>
      </c>
      <c r="D118" s="16">
        <f>[1]ОПТ!E118*1.2*[1]ОПТ!F118/1000</f>
        <v>0.53400000000000003</v>
      </c>
      <c r="E118" s="21">
        <f>[1]ОПТ!F118</f>
        <v>0.25</v>
      </c>
      <c r="F118" s="14"/>
      <c r="G118" s="10" t="str">
        <f>[1]ОПТ!H118</f>
        <v>50х4          (6м)</v>
      </c>
      <c r="H118" s="16">
        <f>[1]ОПТ!I118*1.2*[1]ОПТ!L118/1000</f>
        <v>4.9443696000000008</v>
      </c>
      <c r="I118" s="17"/>
      <c r="J118" s="18">
        <f>[1]ОПТ!K118*1.2*[1]ОПТ!L118/1000</f>
        <v>4.5781200000000002</v>
      </c>
      <c r="K118" s="19">
        <f>[1]ОПТ!L118</f>
        <v>1.57</v>
      </c>
      <c r="L118" s="14"/>
      <c r="M118" s="9" t="str">
        <f>[1]ОПТ!N118</f>
        <v xml:space="preserve">60х60         </v>
      </c>
      <c r="N118" s="5"/>
      <c r="O118" s="5">
        <f t="shared" si="0"/>
        <v>0</v>
      </c>
      <c r="P118" s="73">
        <f>[1]ОПТ!Q118*1.2</f>
        <v>1.32</v>
      </c>
      <c r="Q118" s="74"/>
      <c r="R118" s="14"/>
    </row>
    <row r="119" spans="1:23">
      <c r="A119" s="35">
        <f>[1]ОПТ!A119</f>
        <v>10</v>
      </c>
      <c r="B119" s="54">
        <f>[1]ОПТ!C119*1.2*[1]ОПТ!F119/1000</f>
        <v>1.5686784000000003</v>
      </c>
      <c r="C119" s="20">
        <f>[1]ОПТ!D119*1.2*[1]ОПТ!F119/1000</f>
        <v>1.7647632000000004</v>
      </c>
      <c r="D119" s="16">
        <f>[1]ОПТ!E119*1.2*[1]ОПТ!F119/1000</f>
        <v>1.45248</v>
      </c>
      <c r="E119" s="21">
        <f>[1]ОПТ!F119</f>
        <v>0.68</v>
      </c>
      <c r="F119" s="14"/>
      <c r="G119" s="10" t="str">
        <f>[1]ОПТ!H119</f>
        <v>50х5          (6м)</v>
      </c>
      <c r="H119" s="16">
        <f>[1]ОПТ!I119*1.2*[1]ОПТ!L119/1000</f>
        <v>6.5127628800000013</v>
      </c>
      <c r="I119" s="17"/>
      <c r="J119" s="18">
        <f>[1]ОПТ!K119*1.2*[1]ОПТ!L119/1000</f>
        <v>6.0303360000000001</v>
      </c>
      <c r="K119" s="19">
        <f>[1]ОПТ!L119</f>
        <v>1.9630000000000001</v>
      </c>
      <c r="L119" s="14"/>
      <c r="M119" s="9" t="str">
        <f>[1]ОПТ!N119</f>
        <v xml:space="preserve">80х80          </v>
      </c>
      <c r="N119" s="5"/>
      <c r="O119" s="5">
        <f t="shared" si="0"/>
        <v>0</v>
      </c>
      <c r="P119" s="73">
        <f>[1]ОПТ!Q119*1.2</f>
        <v>2.04</v>
      </c>
      <c r="Q119" s="74"/>
      <c r="R119" s="14"/>
    </row>
    <row r="120" spans="1:23">
      <c r="A120" s="35" t="str">
        <f>[1]ОПТ!A120</f>
        <v>от 12 до 50</v>
      </c>
      <c r="B120" s="35" t="s">
        <v>84</v>
      </c>
      <c r="C120" s="36" t="s">
        <v>84</v>
      </c>
      <c r="D120" s="37" t="s">
        <v>84</v>
      </c>
      <c r="E120" s="38" t="s">
        <v>84</v>
      </c>
      <c r="F120" s="14"/>
      <c r="G120" s="10" t="s">
        <v>343</v>
      </c>
      <c r="H120" s="16">
        <f>[1]ОПТ!I120*1.2*[1]ОПТ!L120/1000</f>
        <v>6.2298720000000003</v>
      </c>
      <c r="I120" s="17"/>
      <c r="J120" s="18">
        <f>[1]ОПТ!K120*1.2*[1]ОПТ!L120/1000</f>
        <v>5.7683999999999997</v>
      </c>
      <c r="K120" s="19">
        <f>[1]ОПТ!L120</f>
        <v>1.9</v>
      </c>
      <c r="L120" s="14"/>
      <c r="M120" s="9" t="str">
        <f>[1]ОПТ!N120</f>
        <v xml:space="preserve">100х100         </v>
      </c>
      <c r="N120" s="5"/>
      <c r="O120" s="5">
        <f t="shared" si="0"/>
        <v>0</v>
      </c>
      <c r="P120" s="73">
        <f>[1]ОПТ!Q120*1.2</f>
        <v>2.04</v>
      </c>
      <c r="Q120" s="74"/>
    </row>
    <row r="121" spans="1:23">
      <c r="A121" s="14"/>
      <c r="C121" s="14"/>
      <c r="D121" s="14"/>
      <c r="E121" s="14"/>
      <c r="F121" s="14"/>
      <c r="G121" s="10" t="str">
        <f>[1]ОПТ!H121</f>
        <v>60х6          (6м)</v>
      </c>
      <c r="H121" s="16">
        <f>[1]ОПТ!I121*1.2*[1]ОПТ!L121/1000</f>
        <v>9.3393648000000002</v>
      </c>
      <c r="I121" s="17">
        <f>[1]ОПТ!J118*1.2*[1]ОПТ!L118/1000</f>
        <v>5.562415800000001</v>
      </c>
      <c r="J121" s="18">
        <f>[1]ОПТ!K121*1.2*[1]ОПТ!L121/1000</f>
        <v>8.6475600000000004</v>
      </c>
      <c r="K121" s="19">
        <f>[1]ОПТ!L121</f>
        <v>2.8260000000000001</v>
      </c>
      <c r="M121" s="202" t="s">
        <v>385</v>
      </c>
      <c r="N121" s="203"/>
      <c r="O121" s="203"/>
      <c r="P121" s="203"/>
      <c r="Q121" s="74"/>
    </row>
    <row r="122" spans="1:23" ht="15" customHeight="1">
      <c r="A122" s="14"/>
      <c r="C122" s="14"/>
      <c r="D122" s="14"/>
      <c r="E122" s="14"/>
      <c r="F122" s="14"/>
      <c r="G122" s="10" t="str">
        <f>[1]ОПТ!H122</f>
        <v>60х8          (6м)</v>
      </c>
      <c r="H122" s="16">
        <f>[1]ОПТ!I122*1.2*[1]ОПТ!L122/1000</f>
        <v>13.624485119999999</v>
      </c>
      <c r="I122" s="17">
        <f>[1]ОПТ!J119*1.2*[1]ОПТ!L119/1000</f>
        <v>7.3268582400000026</v>
      </c>
      <c r="J122" s="18">
        <f>[1]ОПТ!K122*1.2*[1]ОПТ!L122/1000</f>
        <v>12.615264</v>
      </c>
      <c r="K122" s="19">
        <f>[1]ОПТ!L122</f>
        <v>3.7679999999999998</v>
      </c>
      <c r="M122" s="9" t="s">
        <v>357</v>
      </c>
      <c r="N122" s="68"/>
      <c r="O122" s="68"/>
      <c r="P122" s="73">
        <f>[1]ОПТ!Q122*1.2</f>
        <v>1.1759999999999999</v>
      </c>
      <c r="Q122" s="74"/>
    </row>
    <row r="123" spans="1:23" ht="15.75" customHeight="1">
      <c r="A123" s="14"/>
      <c r="C123" s="14"/>
      <c r="D123" s="14"/>
      <c r="E123" s="14"/>
      <c r="F123" s="14"/>
      <c r="G123" s="10" t="str">
        <f>[1]ОПТ!H123</f>
        <v>80х6          (6м)</v>
      </c>
      <c r="H123" s="16">
        <f>[1]ОПТ!I123*1.2*[1]ОПТ!L123/1000</f>
        <v>13.526818560000002</v>
      </c>
      <c r="I123" s="17">
        <f>[1]ОПТ!J121*1.2*[1]ОПТ!L121/1000</f>
        <v>10.506785399999998</v>
      </c>
      <c r="J123" s="18">
        <f>[1]ОПТ!K123*1.2*[1]ОПТ!L123/1000</f>
        <v>12.524831999999998</v>
      </c>
      <c r="K123" s="19">
        <f>[1]ОПТ!L123</f>
        <v>3.7679999999999998</v>
      </c>
      <c r="M123" s="9" t="s">
        <v>358</v>
      </c>
      <c r="N123" s="68"/>
      <c r="O123" s="68"/>
      <c r="P123" s="73">
        <f>[1]ОПТ!Q123*1.2</f>
        <v>1.1879999999999999</v>
      </c>
      <c r="Q123" s="160"/>
    </row>
    <row r="124" spans="1:23" ht="15" customHeight="1">
      <c r="A124" s="14"/>
      <c r="C124" s="14"/>
      <c r="D124" s="14"/>
      <c r="E124" s="14"/>
      <c r="G124" s="10" t="str">
        <f>[1]ОПТ!H124</f>
        <v>80х8          (6м)</v>
      </c>
      <c r="H124" s="16">
        <f>[1]ОПТ!I124*1.2*[1]ОПТ!L124/1000</f>
        <v>18.035758080000004</v>
      </c>
      <c r="I124" s="17">
        <f>[1]ОПТ!J122*1.2*[1]ОПТ!L122/1000</f>
        <v>0</v>
      </c>
      <c r="J124" s="18">
        <f>[1]ОПТ!K124*1.2*[1]ОПТ!L124/1000</f>
        <v>16.699776</v>
      </c>
      <c r="K124" s="19">
        <f>[1]ОПТ!L124</f>
        <v>5.024</v>
      </c>
      <c r="M124" s="69" t="s">
        <v>123</v>
      </c>
      <c r="N124" s="159"/>
      <c r="O124" s="159"/>
      <c r="P124" s="159"/>
      <c r="Q124" s="75"/>
    </row>
    <row r="125" spans="1:23" ht="15" customHeight="1">
      <c r="G125" s="10" t="str">
        <f>[1]ОПТ!H125</f>
        <v>100х6        (6м)</v>
      </c>
      <c r="H125" s="16">
        <f>[1]ОПТ!I125*1.2*[1]ОПТ!L125/1000</f>
        <v>16.603315200000001</v>
      </c>
      <c r="I125" s="17">
        <f>[1]ОПТ!J125*1.2*[1]ОПТ!L125/1000</f>
        <v>18.678729600000004</v>
      </c>
      <c r="J125" s="18">
        <f>[1]ОПТ!K125*1.2*[1]ОПТ!L125/1000</f>
        <v>15.37344</v>
      </c>
      <c r="K125" s="19">
        <f>[1]ОПТ!L125</f>
        <v>4.71</v>
      </c>
      <c r="M125" s="151"/>
      <c r="N125" s="151"/>
      <c r="O125" s="151"/>
      <c r="P125" s="151"/>
      <c r="Q125" s="151"/>
    </row>
    <row r="126" spans="1:23" ht="15" customHeight="1">
      <c r="G126" s="202" t="s">
        <v>152</v>
      </c>
      <c r="H126" s="203"/>
      <c r="I126" s="203"/>
      <c r="J126" s="203"/>
      <c r="K126" s="204"/>
      <c r="M126" s="152"/>
      <c r="N126" s="152"/>
      <c r="O126" s="152"/>
      <c r="P126" s="152"/>
      <c r="Q126" s="152"/>
    </row>
    <row r="127" spans="1:23" ht="15" customHeight="1">
      <c r="M127" s="152"/>
      <c r="N127" s="152"/>
      <c r="O127" s="152"/>
      <c r="P127" s="152"/>
      <c r="Q127" s="152"/>
    </row>
    <row r="128" spans="1:23" ht="15" customHeight="1">
      <c r="M128" s="152"/>
      <c r="N128" s="152"/>
      <c r="O128" s="152"/>
      <c r="P128" s="152"/>
      <c r="Q128" s="152"/>
    </row>
    <row r="129" spans="7:17" ht="15" customHeight="1">
      <c r="M129" s="152"/>
      <c r="N129" s="152"/>
      <c r="O129" s="152"/>
      <c r="P129" s="152"/>
      <c r="Q129" s="152"/>
    </row>
    <row r="130" spans="7:17" ht="15" customHeight="1">
      <c r="M130" s="152"/>
      <c r="N130" s="152"/>
      <c r="O130" s="152"/>
      <c r="P130" s="152"/>
      <c r="Q130" s="152"/>
    </row>
    <row r="131" spans="7:17" ht="15" customHeight="1">
      <c r="M131" s="152"/>
      <c r="N131" s="152"/>
      <c r="O131" s="152"/>
      <c r="P131" s="152"/>
      <c r="Q131" s="152"/>
    </row>
    <row r="132" spans="7:17" ht="18">
      <c r="M132" s="152"/>
      <c r="N132" s="152"/>
      <c r="O132" s="152"/>
      <c r="P132" s="152"/>
      <c r="Q132" s="152"/>
    </row>
    <row r="133" spans="7:17" ht="18">
      <c r="M133" s="152"/>
      <c r="N133" s="152"/>
      <c r="O133" s="152"/>
      <c r="P133" s="152"/>
      <c r="Q133" s="152"/>
    </row>
    <row r="134" spans="7:17">
      <c r="M134" s="14"/>
      <c r="O134" s="14"/>
      <c r="P134" s="14"/>
      <c r="Q134" s="14"/>
    </row>
    <row r="135" spans="7:17">
      <c r="G135" s="13"/>
      <c r="H135" s="13"/>
      <c r="I135" s="39"/>
      <c r="J135" s="39"/>
      <c r="K135" s="39"/>
      <c r="M135" s="14"/>
      <c r="O135" s="14"/>
      <c r="P135" s="14"/>
      <c r="Q135" s="14"/>
    </row>
    <row r="136" spans="7:17">
      <c r="G136" s="4"/>
      <c r="H136" s="13"/>
      <c r="I136" s="4"/>
      <c r="J136" s="4"/>
      <c r="K136" s="4"/>
      <c r="M136" s="14"/>
      <c r="O136" s="14"/>
      <c r="P136" s="14"/>
      <c r="Q136" s="14"/>
    </row>
    <row r="137" spans="7:17">
      <c r="M137" s="14"/>
      <c r="O137" s="14"/>
      <c r="P137" s="14"/>
      <c r="Q137" s="14"/>
    </row>
    <row r="138" spans="7:17">
      <c r="M138" s="14"/>
      <c r="O138" s="14"/>
      <c r="P138" s="14"/>
    </row>
  </sheetData>
  <mergeCells count="37">
    <mergeCell ref="M121:P121"/>
    <mergeCell ref="R1:S1"/>
    <mergeCell ref="R3:U3"/>
    <mergeCell ref="R4:U4"/>
    <mergeCell ref="R9:U9"/>
    <mergeCell ref="R10:U10"/>
    <mergeCell ref="M106:P106"/>
    <mergeCell ref="M110:P110"/>
    <mergeCell ref="M112:P112"/>
    <mergeCell ref="M5:Q5"/>
    <mergeCell ref="M64:Q64"/>
    <mergeCell ref="M61:Q61"/>
    <mergeCell ref="M56:Q56"/>
    <mergeCell ref="M52:Q52"/>
    <mergeCell ref="A1:A2"/>
    <mergeCell ref="C1:L2"/>
    <mergeCell ref="M4:Q4"/>
    <mergeCell ref="A4:E4"/>
    <mergeCell ref="A117:E117"/>
    <mergeCell ref="A110:E110"/>
    <mergeCell ref="A106:E106"/>
    <mergeCell ref="A90:E90"/>
    <mergeCell ref="A72:E72"/>
    <mergeCell ref="A66:E66"/>
    <mergeCell ref="M35:Q35"/>
    <mergeCell ref="M40:Q40"/>
    <mergeCell ref="M1:Q2"/>
    <mergeCell ref="M13:Q13"/>
    <mergeCell ref="G4:K4"/>
    <mergeCell ref="G126:K126"/>
    <mergeCell ref="G35:K35"/>
    <mergeCell ref="G47:K47"/>
    <mergeCell ref="G56:K56"/>
    <mergeCell ref="G66:K66"/>
    <mergeCell ref="G94:K94"/>
    <mergeCell ref="G100:K100"/>
    <mergeCell ref="G112:K112"/>
  </mergeCells>
  <pageMargins left="0.70866141732283472" right="0.11811023622047245" top="0.47244094488188981" bottom="7.874015748031496E-2" header="0.31496062992125984" footer="0.31496062992125984"/>
  <pageSetup paperSize="9"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7"/>
  <sheetViews>
    <sheetView view="pageBreakPreview" zoomScale="90" zoomScaleNormal="100" zoomScaleSheetLayoutView="90" workbookViewId="0">
      <selection activeCell="N29" sqref="N29"/>
    </sheetView>
  </sheetViews>
  <sheetFormatPr defaultRowHeight="18.75"/>
  <cols>
    <col min="1" max="1" width="33" style="89" bestFit="1" customWidth="1"/>
    <col min="2" max="2" width="1.85546875" style="89" hidden="1" customWidth="1"/>
    <col min="3" max="3" width="11.85546875" style="89" customWidth="1"/>
    <col min="4" max="4" width="0.42578125" style="89" customWidth="1"/>
    <col min="5" max="5" width="11.140625" style="89" customWidth="1"/>
    <col min="6" max="6" width="12.85546875" style="89" bestFit="1" customWidth="1"/>
    <col min="7" max="7" width="0.42578125" style="89" customWidth="1"/>
    <col min="8" max="8" width="33.140625" style="89" customWidth="1"/>
    <col min="9" max="9" width="12.28515625" style="89" customWidth="1"/>
    <col min="10" max="10" width="9.5703125" style="89" hidden="1" customWidth="1"/>
    <col min="11" max="11" width="10.7109375" style="153" customWidth="1"/>
    <col min="12" max="12" width="10.7109375" style="89" customWidth="1"/>
    <col min="13" max="13" width="0.28515625" style="115" customWidth="1"/>
    <col min="14" max="14" width="35.140625" style="89" customWidth="1"/>
    <col min="15" max="15" width="12" style="89" customWidth="1"/>
    <col min="16" max="16" width="8.28515625" style="89" hidden="1" customWidth="1"/>
    <col min="17" max="17" width="12.140625" style="89" customWidth="1"/>
    <col min="18" max="18" width="9.140625" style="89"/>
    <col min="19" max="19" width="3.42578125" style="89" customWidth="1"/>
    <col min="20" max="20" width="13.5703125" style="89" customWidth="1"/>
    <col min="21" max="23" width="9.140625" style="89"/>
    <col min="24" max="24" width="10.28515625" style="89" customWidth="1"/>
    <col min="25" max="16384" width="9.140625" style="89"/>
  </cols>
  <sheetData>
    <row r="1" spans="1:24">
      <c r="A1" s="197"/>
      <c r="B1" s="157"/>
      <c r="C1" s="157"/>
      <c r="D1" s="198" t="s">
        <v>412</v>
      </c>
      <c r="E1" s="198"/>
      <c r="F1" s="198"/>
      <c r="G1" s="198"/>
      <c r="H1" s="198"/>
      <c r="I1" s="198"/>
      <c r="J1" s="198"/>
      <c r="K1" s="198"/>
      <c r="L1" s="198"/>
      <c r="M1" s="93"/>
      <c r="N1" s="196" t="s">
        <v>387</v>
      </c>
      <c r="O1" s="196"/>
      <c r="P1" s="196"/>
      <c r="Q1" s="196"/>
      <c r="R1" s="196"/>
      <c r="U1" s="184"/>
      <c r="V1" s="184"/>
    </row>
    <row r="2" spans="1:24" ht="59.25" customHeight="1">
      <c r="A2" s="197"/>
      <c r="B2" s="157"/>
      <c r="C2" s="157"/>
      <c r="D2" s="198"/>
      <c r="E2" s="198"/>
      <c r="F2" s="198"/>
      <c r="G2" s="198"/>
      <c r="H2" s="198"/>
      <c r="I2" s="198"/>
      <c r="J2" s="198"/>
      <c r="K2" s="198"/>
      <c r="L2" s="198"/>
      <c r="M2" s="94">
        <v>44221</v>
      </c>
      <c r="N2" s="196"/>
      <c r="O2" s="196"/>
      <c r="P2" s="196"/>
      <c r="Q2" s="196"/>
      <c r="R2" s="196"/>
      <c r="U2" s="95"/>
      <c r="V2" s="95"/>
      <c r="W2" s="95"/>
      <c r="X2" s="95"/>
    </row>
    <row r="3" spans="1:24" ht="121.5" customHeight="1">
      <c r="A3" s="96" t="s">
        <v>80</v>
      </c>
      <c r="B3" s="96"/>
      <c r="C3" s="80" t="s">
        <v>413</v>
      </c>
      <c r="D3" s="80" t="s">
        <v>118</v>
      </c>
      <c r="E3" s="80" t="s">
        <v>414</v>
      </c>
      <c r="F3" s="80" t="s">
        <v>305</v>
      </c>
      <c r="G3" s="97" t="s">
        <v>137</v>
      </c>
      <c r="H3" s="96" t="s">
        <v>80</v>
      </c>
      <c r="I3" s="80" t="s">
        <v>413</v>
      </c>
      <c r="J3" s="80" t="s">
        <v>118</v>
      </c>
      <c r="K3" s="80" t="s">
        <v>389</v>
      </c>
      <c r="L3" s="80" t="s">
        <v>305</v>
      </c>
      <c r="M3" s="97" t="s">
        <v>137</v>
      </c>
      <c r="N3" s="96" t="s">
        <v>80</v>
      </c>
      <c r="O3" s="80" t="s">
        <v>388</v>
      </c>
      <c r="P3" s="80" t="s">
        <v>118</v>
      </c>
      <c r="Q3" s="80" t="s">
        <v>389</v>
      </c>
      <c r="R3" s="80" t="s">
        <v>306</v>
      </c>
      <c r="S3" s="87"/>
      <c r="U3" s="185"/>
      <c r="V3" s="185"/>
      <c r="W3" s="185"/>
      <c r="X3" s="185"/>
    </row>
    <row r="4" spans="1:24">
      <c r="A4" s="169" t="s">
        <v>415</v>
      </c>
      <c r="B4" s="170"/>
      <c r="C4" s="170"/>
      <c r="D4" s="170"/>
      <c r="E4" s="170"/>
      <c r="F4" s="170"/>
      <c r="G4" s="171"/>
      <c r="H4" s="169" t="s">
        <v>416</v>
      </c>
      <c r="I4" s="170"/>
      <c r="J4" s="170"/>
      <c r="K4" s="170"/>
      <c r="L4" s="170"/>
      <c r="M4" s="171"/>
      <c r="N4" s="169" t="s">
        <v>417</v>
      </c>
      <c r="O4" s="170"/>
      <c r="P4" s="170"/>
      <c r="Q4" s="170"/>
      <c r="R4" s="170"/>
      <c r="U4" s="186"/>
      <c r="V4" s="186"/>
      <c r="W4" s="186"/>
      <c r="X4" s="186"/>
    </row>
    <row r="5" spans="1:24">
      <c r="A5" s="84" t="s">
        <v>418</v>
      </c>
      <c r="B5" s="84"/>
      <c r="C5" s="166">
        <f>E5*1.08</f>
        <v>0.84348000000000012</v>
      </c>
      <c r="D5" s="146"/>
      <c r="E5" s="167">
        <f>[1]цены!G401</f>
        <v>0.78100000000000003</v>
      </c>
      <c r="F5" s="146"/>
      <c r="G5" s="98" t="e">
        <f>(E6/#REF!-1)*100</f>
        <v>#REF!</v>
      </c>
      <c r="H5" s="84" t="s">
        <v>419</v>
      </c>
      <c r="I5" s="166">
        <f t="shared" ref="I5:I27" si="0">K5*1.08</f>
        <v>133.61436000000003</v>
      </c>
      <c r="J5" s="99">
        <f>I5/1.2*1.35</f>
        <v>150.31615500000007</v>
      </c>
      <c r="K5" s="168">
        <f>[1]цены!G426</f>
        <v>123.71700000000001</v>
      </c>
      <c r="L5" s="101"/>
      <c r="M5" s="100" t="e">
        <f>(K5/#REF!-1)*100</f>
        <v>#REF!</v>
      </c>
      <c r="N5" s="84" t="s">
        <v>420</v>
      </c>
      <c r="O5" s="166">
        <f t="shared" ref="O5:O10" si="1">Q5*1.08</f>
        <v>19.971360000000001</v>
      </c>
      <c r="P5" s="81"/>
      <c r="Q5" s="167">
        <f>[1]цены!G372</f>
        <v>18.492000000000001</v>
      </c>
      <c r="R5" s="101"/>
      <c r="U5" s="148"/>
      <c r="V5" s="148"/>
      <c r="W5" s="148"/>
      <c r="X5" s="148"/>
    </row>
    <row r="6" spans="1:24">
      <c r="A6" s="84" t="s">
        <v>421</v>
      </c>
      <c r="B6" s="84"/>
      <c r="C6" s="166">
        <f>E6*1.08</f>
        <v>1.1167200000000002</v>
      </c>
      <c r="D6" s="81">
        <f>C6/1.2*1.35</f>
        <v>1.2563100000000003</v>
      </c>
      <c r="E6" s="167">
        <f>[1]цены!G402</f>
        <v>1.034</v>
      </c>
      <c r="F6" s="82"/>
      <c r="G6" s="98" t="e">
        <f>(E8/#REF!-1)*100</f>
        <v>#REF!</v>
      </c>
      <c r="H6" s="84" t="s">
        <v>422</v>
      </c>
      <c r="I6" s="166">
        <f t="shared" si="0"/>
        <v>76.340880000000013</v>
      </c>
      <c r="J6" s="99">
        <f t="shared" ref="J6:J28" si="2">I6/1.2*1.35</f>
        <v>85.883490000000023</v>
      </c>
      <c r="K6" s="168">
        <f>[1]цены!G427</f>
        <v>70.686000000000007</v>
      </c>
      <c r="L6" s="85"/>
      <c r="M6" s="100" t="e">
        <f>(K6/#REF!-1)*100</f>
        <v>#REF!</v>
      </c>
      <c r="N6" s="84" t="s">
        <v>423</v>
      </c>
      <c r="O6" s="166">
        <f t="shared" si="1"/>
        <v>24.05376</v>
      </c>
      <c r="P6" s="81">
        <f>O6/1.2*1.35</f>
        <v>27.060480000000005</v>
      </c>
      <c r="Q6" s="167">
        <f>[1]цены!G373</f>
        <v>22.271999999999998</v>
      </c>
      <c r="R6" s="85"/>
      <c r="U6" s="95"/>
      <c r="V6" s="95"/>
      <c r="W6" s="95"/>
      <c r="X6" s="95"/>
    </row>
    <row r="7" spans="1:24">
      <c r="A7" s="84" t="s">
        <v>424</v>
      </c>
      <c r="B7" s="84"/>
      <c r="C7" s="166">
        <f>E7*1.08</f>
        <v>1.2830400000000002</v>
      </c>
      <c r="D7" s="81"/>
      <c r="E7" s="167">
        <f>[1]цены!G403</f>
        <v>1.1880000000000002</v>
      </c>
      <c r="F7" s="82"/>
      <c r="G7" s="98" t="e">
        <f>(#REF!/#REF!-1)*100</f>
        <v>#REF!</v>
      </c>
      <c r="H7" s="84" t="s">
        <v>425</v>
      </c>
      <c r="I7" s="166">
        <f t="shared" si="0"/>
        <v>105.88644000000001</v>
      </c>
      <c r="J7" s="99"/>
      <c r="K7" s="168">
        <f>[1]цены!G428</f>
        <v>98.043000000000006</v>
      </c>
      <c r="L7" s="85"/>
      <c r="M7" s="100" t="e">
        <f>(K8/#REF!-1)*100</f>
        <v>#REF!</v>
      </c>
      <c r="N7" s="84" t="s">
        <v>426</v>
      </c>
      <c r="O7" s="166">
        <f t="shared" si="1"/>
        <v>26.192160000000001</v>
      </c>
      <c r="P7" s="81">
        <f>O7/1.2*1.35</f>
        <v>29.466180000000005</v>
      </c>
      <c r="Q7" s="167">
        <f>[1]цены!G374</f>
        <v>24.251999999999999</v>
      </c>
      <c r="R7" s="85"/>
      <c r="U7" s="95"/>
      <c r="V7" s="95"/>
      <c r="W7" s="95"/>
      <c r="X7" s="95"/>
    </row>
    <row r="8" spans="1:24">
      <c r="A8" s="84" t="s">
        <v>427</v>
      </c>
      <c r="B8" s="84"/>
      <c r="C8" s="166">
        <f t="shared" ref="C8:C29" si="3">E8*1.08</f>
        <v>1.8414000000000004</v>
      </c>
      <c r="D8" s="81">
        <f t="shared" ref="D8:D21" si="4">C8/1.2*1.35</f>
        <v>2.0715750000000006</v>
      </c>
      <c r="E8" s="167">
        <f>[1]цены!G404</f>
        <v>1.7050000000000003</v>
      </c>
      <c r="F8" s="82"/>
      <c r="G8" s="98" t="e">
        <f>(E9/#REF!-1)*100</f>
        <v>#REF!</v>
      </c>
      <c r="H8" s="84" t="s">
        <v>428</v>
      </c>
      <c r="I8" s="166">
        <f t="shared" si="0"/>
        <v>94.517280000000014</v>
      </c>
      <c r="J8" s="99">
        <f t="shared" si="2"/>
        <v>106.33194000000002</v>
      </c>
      <c r="K8" s="168">
        <f>[1]цены!G429</f>
        <v>87.516000000000005</v>
      </c>
      <c r="L8" s="85"/>
      <c r="M8" s="100" t="e">
        <f>(#REF!/#REF!-1)*100</f>
        <v>#REF!</v>
      </c>
      <c r="N8" s="84" t="s">
        <v>429</v>
      </c>
      <c r="O8" s="166">
        <f t="shared" si="1"/>
        <v>35.730719999999998</v>
      </c>
      <c r="P8" s="81"/>
      <c r="Q8" s="167">
        <f>[1]цены!G375</f>
        <v>33.083999999999996</v>
      </c>
      <c r="R8" s="85"/>
      <c r="U8" s="95"/>
      <c r="V8" s="95"/>
      <c r="W8" s="95"/>
      <c r="X8" s="95"/>
    </row>
    <row r="9" spans="1:24">
      <c r="A9" s="84" t="s">
        <v>430</v>
      </c>
      <c r="B9" s="84"/>
      <c r="C9" s="166">
        <f t="shared" si="3"/>
        <v>1.9364399999999999</v>
      </c>
      <c r="D9" s="81">
        <f t="shared" si="4"/>
        <v>2.1784949999999998</v>
      </c>
      <c r="E9" s="167">
        <f>[1]цены!G405</f>
        <v>1.7929999999999999</v>
      </c>
      <c r="F9" s="82"/>
      <c r="G9" s="98" t="e">
        <f>(E10/#REF!-1)*100</f>
        <v>#REF!</v>
      </c>
      <c r="H9" s="84" t="s">
        <v>431</v>
      </c>
      <c r="I9" s="166">
        <f t="shared" si="0"/>
        <v>146.11212000000003</v>
      </c>
      <c r="J9" s="99"/>
      <c r="K9" s="168">
        <f>[1]цены!G430</f>
        <v>135.28900000000002</v>
      </c>
      <c r="L9" s="85"/>
      <c r="M9" s="100" t="e">
        <f>(#REF!/#REF!-1)*100</f>
        <v>#REF!</v>
      </c>
      <c r="N9" s="84" t="s">
        <v>432</v>
      </c>
      <c r="O9" s="166">
        <f t="shared" si="1"/>
        <v>22.900320000000001</v>
      </c>
      <c r="P9" s="81">
        <f t="shared" ref="P9:P15" si="5">O9/1.2*1.35</f>
        <v>25.762860000000003</v>
      </c>
      <c r="Q9" s="167">
        <f>[1]цены!G376</f>
        <v>21.204000000000001</v>
      </c>
      <c r="R9" s="85"/>
      <c r="U9" s="187"/>
      <c r="V9" s="187"/>
      <c r="W9" s="187"/>
      <c r="X9" s="187"/>
    </row>
    <row r="10" spans="1:24">
      <c r="A10" s="84" t="s">
        <v>433</v>
      </c>
      <c r="B10" s="84"/>
      <c r="C10" s="166">
        <f t="shared" si="3"/>
        <v>2.9818800000000003</v>
      </c>
      <c r="D10" s="81">
        <f t="shared" si="4"/>
        <v>3.3546150000000008</v>
      </c>
      <c r="E10" s="167">
        <f>[1]цены!G406</f>
        <v>2.7610000000000001</v>
      </c>
      <c r="F10" s="82"/>
      <c r="G10" s="98" t="e">
        <f>(E11/#REF!-1)*100</f>
        <v>#REF!</v>
      </c>
      <c r="H10" s="84" t="s">
        <v>434</v>
      </c>
      <c r="I10" s="166">
        <f t="shared" si="0"/>
        <v>122.41152000000004</v>
      </c>
      <c r="J10" s="99"/>
      <c r="K10" s="168">
        <f>[1]цены!G431</f>
        <v>113.34400000000002</v>
      </c>
      <c r="L10" s="85"/>
      <c r="M10" s="100" t="e">
        <f>(K12/#REF!-1)*100</f>
        <v>#REF!</v>
      </c>
      <c r="N10" s="84" t="s">
        <v>435</v>
      </c>
      <c r="O10" s="166">
        <f t="shared" si="1"/>
        <v>25.842240000000004</v>
      </c>
      <c r="P10" s="81">
        <f t="shared" si="5"/>
        <v>29.072520000000008</v>
      </c>
      <c r="Q10" s="167">
        <f>[1]цены!G377</f>
        <v>23.928000000000001</v>
      </c>
      <c r="R10" s="85"/>
      <c r="U10" s="186"/>
      <c r="V10" s="186"/>
      <c r="W10" s="186"/>
      <c r="X10" s="186"/>
    </row>
    <row r="11" spans="1:24">
      <c r="A11" s="84" t="s">
        <v>436</v>
      </c>
      <c r="B11" s="84"/>
      <c r="C11" s="166">
        <f t="shared" si="3"/>
        <v>3.7778400000000008</v>
      </c>
      <c r="D11" s="81">
        <f t="shared" si="4"/>
        <v>4.2500700000000009</v>
      </c>
      <c r="E11" s="167">
        <f>[1]цены!G407</f>
        <v>3.4980000000000007</v>
      </c>
      <c r="F11" s="82"/>
      <c r="G11" s="98" t="e">
        <f>(E13/#REF!-1)*100</f>
        <v>#REF!</v>
      </c>
      <c r="H11" s="84" t="s">
        <v>437</v>
      </c>
      <c r="I11" s="166">
        <f>K11*1.08</f>
        <v>233.64396000000002</v>
      </c>
      <c r="J11" s="99">
        <f>I11/1.2*1.35</f>
        <v>262.84945500000003</v>
      </c>
      <c r="K11" s="168">
        <f>[1]цены!G432</f>
        <v>216.33700000000002</v>
      </c>
      <c r="L11" s="85"/>
      <c r="M11" s="100" t="e">
        <f>(#REF!/#REF!-1)*100</f>
        <v>#REF!</v>
      </c>
      <c r="N11" s="84" t="s">
        <v>438</v>
      </c>
      <c r="O11" s="166">
        <f>Q11*1.08</f>
        <v>14.670720000000001</v>
      </c>
      <c r="P11" s="81">
        <f t="shared" si="5"/>
        <v>16.504560000000005</v>
      </c>
      <c r="Q11" s="167">
        <f>[1]цены!G378</f>
        <v>13.584</v>
      </c>
      <c r="R11" s="85"/>
    </row>
    <row r="12" spans="1:24">
      <c r="A12" s="84" t="s">
        <v>439</v>
      </c>
      <c r="B12" s="84"/>
      <c r="C12" s="166">
        <f>E12*1.08</f>
        <v>4.9183200000000005</v>
      </c>
      <c r="D12" s="81">
        <f t="shared" si="4"/>
        <v>5.5331100000000006</v>
      </c>
      <c r="E12" s="167">
        <f>[1]цены!G408</f>
        <v>4.5540000000000003</v>
      </c>
      <c r="F12" s="82"/>
      <c r="G12" s="98" t="e">
        <f>(E14/#REF!-1)*100</f>
        <v>#REF!</v>
      </c>
      <c r="H12" s="84" t="s">
        <v>440</v>
      </c>
      <c r="I12" s="166">
        <f t="shared" si="0"/>
        <v>177.09516000000002</v>
      </c>
      <c r="J12" s="99">
        <f t="shared" si="2"/>
        <v>199.23205500000003</v>
      </c>
      <c r="K12" s="168">
        <f>[1]цены!G433</f>
        <v>163.977</v>
      </c>
      <c r="L12" s="85"/>
      <c r="M12" s="100" t="e">
        <f>(K15/#REF!-1)*100</f>
        <v>#REF!</v>
      </c>
      <c r="N12" s="84" t="s">
        <v>441</v>
      </c>
      <c r="O12" s="166">
        <f t="shared" ref="O12:O15" si="6">Q12*1.08</f>
        <v>16.93872</v>
      </c>
      <c r="P12" s="81">
        <f t="shared" si="5"/>
        <v>19.056060000000002</v>
      </c>
      <c r="Q12" s="167">
        <f>[1]цены!G379</f>
        <v>15.683999999999999</v>
      </c>
      <c r="R12" s="85"/>
    </row>
    <row r="13" spans="1:24">
      <c r="A13" s="84" t="s">
        <v>442</v>
      </c>
      <c r="B13" s="84"/>
      <c r="C13" s="166">
        <f>E13*1.08</f>
        <v>6.6409200000000004</v>
      </c>
      <c r="D13" s="81">
        <f t="shared" si="4"/>
        <v>7.4710350000000014</v>
      </c>
      <c r="E13" s="167">
        <f>[1]цены!G409</f>
        <v>6.149</v>
      </c>
      <c r="F13" s="82"/>
      <c r="G13" s="98" t="e">
        <f>(E15/#REF!-1)*100</f>
        <v>#REF!</v>
      </c>
      <c r="H13" s="84" t="s">
        <v>443</v>
      </c>
      <c r="I13" s="166">
        <f>K13*1.08</f>
        <v>232.96680000000003</v>
      </c>
      <c r="J13" s="99">
        <f>I13/1.2*1.35</f>
        <v>262.08765000000005</v>
      </c>
      <c r="K13" s="168">
        <f>[1]цены!G434</f>
        <v>215.71</v>
      </c>
      <c r="L13" s="85"/>
      <c r="M13" s="100" t="e">
        <f>(K16/#REF!-1)*100</f>
        <v>#REF!</v>
      </c>
      <c r="N13" s="84" t="s">
        <v>444</v>
      </c>
      <c r="O13" s="166">
        <f t="shared" si="6"/>
        <v>18.364319999999999</v>
      </c>
      <c r="P13" s="81">
        <f t="shared" si="5"/>
        <v>20.659860000000002</v>
      </c>
      <c r="Q13" s="167">
        <f>[1]цены!G380</f>
        <v>17.003999999999998</v>
      </c>
      <c r="R13" s="85"/>
    </row>
    <row r="14" spans="1:24">
      <c r="A14" s="84" t="s">
        <v>445</v>
      </c>
      <c r="B14" s="84"/>
      <c r="C14" s="166">
        <f>E14*1.08</f>
        <v>9.1119600000000016</v>
      </c>
      <c r="D14" s="81">
        <f t="shared" si="4"/>
        <v>10.250955000000003</v>
      </c>
      <c r="E14" s="167">
        <f>[1]цены!G410</f>
        <v>8.4370000000000012</v>
      </c>
      <c r="F14" s="82"/>
      <c r="G14" s="98" t="e">
        <f>(E16/#REF!-1)*100</f>
        <v>#REF!</v>
      </c>
      <c r="H14" s="84" t="s">
        <v>446</v>
      </c>
      <c r="I14" s="166">
        <f>K14*1.08</f>
        <v>258.96024000000006</v>
      </c>
      <c r="J14" s="99">
        <f>I14/1.2*1.35</f>
        <v>291.3302700000001</v>
      </c>
      <c r="K14" s="168">
        <f>[1]цены!G435</f>
        <v>239.77800000000002</v>
      </c>
      <c r="L14" s="85"/>
      <c r="M14" s="100" t="e">
        <f>(#REF!/#REF!-1)*100</f>
        <v>#REF!</v>
      </c>
      <c r="N14" s="84" t="s">
        <v>447</v>
      </c>
      <c r="O14" s="166">
        <f t="shared" si="6"/>
        <v>20.956320000000002</v>
      </c>
      <c r="P14" s="81">
        <f t="shared" si="5"/>
        <v>23.575860000000006</v>
      </c>
      <c r="Q14" s="167">
        <f>[1]цены!G381</f>
        <v>19.404</v>
      </c>
      <c r="R14" s="85"/>
    </row>
    <row r="15" spans="1:24">
      <c r="A15" s="84" t="s">
        <v>448</v>
      </c>
      <c r="B15" s="84"/>
      <c r="C15" s="166">
        <f t="shared" si="3"/>
        <v>9.3495600000000003</v>
      </c>
      <c r="D15" s="81">
        <f t="shared" si="4"/>
        <v>10.518255000000002</v>
      </c>
      <c r="E15" s="167">
        <f>[1]цены!G411</f>
        <v>8.657</v>
      </c>
      <c r="F15" s="82"/>
      <c r="G15" s="98" t="e">
        <f>(#REF!/#REF!-1)*100</f>
        <v>#REF!</v>
      </c>
      <c r="H15" s="84" t="s">
        <v>449</v>
      </c>
      <c r="I15" s="166">
        <f t="shared" si="0"/>
        <v>684.62064000000009</v>
      </c>
      <c r="J15" s="99">
        <f t="shared" si="2"/>
        <v>770.19822000000022</v>
      </c>
      <c r="K15" s="168">
        <f>[1]цены!G436</f>
        <v>633.90800000000002</v>
      </c>
      <c r="L15" s="85"/>
      <c r="M15" s="100" t="e">
        <f>(K17/#REF!-1)*100</f>
        <v>#REF!</v>
      </c>
      <c r="N15" s="84" t="s">
        <v>450</v>
      </c>
      <c r="O15" s="166">
        <f t="shared" si="6"/>
        <v>25.596</v>
      </c>
      <c r="P15" s="81">
        <f t="shared" si="5"/>
        <v>28.795500000000004</v>
      </c>
      <c r="Q15" s="167">
        <f>[1]цены!G382</f>
        <v>23.7</v>
      </c>
      <c r="R15" s="85"/>
      <c r="X15" s="103"/>
    </row>
    <row r="16" spans="1:24">
      <c r="A16" s="84" t="s">
        <v>451</v>
      </c>
      <c r="B16" s="84"/>
      <c r="C16" s="166">
        <f t="shared" si="3"/>
        <v>13.626360000000002</v>
      </c>
      <c r="D16" s="81">
        <f t="shared" si="4"/>
        <v>15.329655000000002</v>
      </c>
      <c r="E16" s="167">
        <f>[1]цены!G412</f>
        <v>12.617000000000001</v>
      </c>
      <c r="F16" s="82"/>
      <c r="G16" s="98" t="e">
        <f>(E17/#REF!-1)*100</f>
        <v>#REF!</v>
      </c>
      <c r="H16" s="169" t="s">
        <v>452</v>
      </c>
      <c r="I16" s="170"/>
      <c r="J16" s="170"/>
      <c r="K16" s="170"/>
      <c r="L16" s="170"/>
      <c r="M16" s="100" t="e">
        <f>(K18/#REF!-1)*100</f>
        <v>#REF!</v>
      </c>
      <c r="N16" s="169" t="s">
        <v>453</v>
      </c>
      <c r="O16" s="170"/>
      <c r="P16" s="170"/>
      <c r="Q16" s="170"/>
      <c r="R16" s="170"/>
    </row>
    <row r="17" spans="1:22">
      <c r="A17" s="84" t="s">
        <v>454</v>
      </c>
      <c r="B17" s="84"/>
      <c r="C17" s="166">
        <f t="shared" si="3"/>
        <v>14.220360000000003</v>
      </c>
      <c r="D17" s="81">
        <f t="shared" si="4"/>
        <v>15.997905000000005</v>
      </c>
      <c r="E17" s="167">
        <f>[1]цены!G413</f>
        <v>13.167000000000002</v>
      </c>
      <c r="F17" s="82"/>
      <c r="G17" s="98" t="e">
        <f>(#REF!/#REF!-1)*100</f>
        <v>#REF!</v>
      </c>
      <c r="H17" s="84" t="s">
        <v>455</v>
      </c>
      <c r="I17" s="166">
        <f t="shared" si="0"/>
        <v>19.051199999999998</v>
      </c>
      <c r="J17" s="99">
        <f t="shared" si="2"/>
        <v>21.432600000000001</v>
      </c>
      <c r="K17" s="168">
        <f>[1]цены!G360</f>
        <v>17.639999999999997</v>
      </c>
      <c r="L17" s="85"/>
      <c r="M17" s="100" t="e">
        <f>(K20/#REF!-1)*100</f>
        <v>#REF!</v>
      </c>
      <c r="N17" s="84" t="s">
        <v>456</v>
      </c>
      <c r="O17" s="166">
        <f t="shared" ref="O17:O22" si="7">Q17*1.08</f>
        <v>26.036640000000002</v>
      </c>
      <c r="P17" s="81"/>
      <c r="Q17" s="167">
        <f>[1]цены!G384</f>
        <v>24.108000000000001</v>
      </c>
      <c r="R17" s="101"/>
    </row>
    <row r="18" spans="1:22">
      <c r="A18" s="84" t="s">
        <v>457</v>
      </c>
      <c r="B18" s="84"/>
      <c r="C18" s="166">
        <f t="shared" si="3"/>
        <v>20.291040000000002</v>
      </c>
      <c r="D18" s="81"/>
      <c r="E18" s="167">
        <f>[1]цены!G414</f>
        <v>18.788</v>
      </c>
      <c r="F18" s="82"/>
      <c r="G18" s="98" t="e">
        <f>(E19/#REF!-1)*100</f>
        <v>#REF!</v>
      </c>
      <c r="H18" s="84" t="s">
        <v>458</v>
      </c>
      <c r="I18" s="166">
        <f t="shared" si="0"/>
        <v>22.978080000000002</v>
      </c>
      <c r="J18" s="99"/>
      <c r="K18" s="168">
        <f>[1]цены!G361</f>
        <v>21.276</v>
      </c>
      <c r="L18" s="85"/>
      <c r="M18" s="100" t="e">
        <f>(K25/#REF!-1)*100</f>
        <v>#REF!</v>
      </c>
      <c r="N18" s="84" t="s">
        <v>459</v>
      </c>
      <c r="O18" s="166">
        <f t="shared" si="7"/>
        <v>28.39536</v>
      </c>
      <c r="P18" s="81">
        <f>O18/1.2*1.35</f>
        <v>31.944780000000002</v>
      </c>
      <c r="Q18" s="167">
        <f>[1]цены!G385</f>
        <v>26.291999999999998</v>
      </c>
      <c r="R18" s="85"/>
    </row>
    <row r="19" spans="1:22">
      <c r="A19" s="84" t="s">
        <v>460</v>
      </c>
      <c r="B19" s="84"/>
      <c r="C19" s="166">
        <f t="shared" si="3"/>
        <v>19.934640000000002</v>
      </c>
      <c r="D19" s="81">
        <f t="shared" si="4"/>
        <v>22.426470000000002</v>
      </c>
      <c r="E19" s="167">
        <f>[1]цены!G415</f>
        <v>18.458000000000002</v>
      </c>
      <c r="F19" s="82"/>
      <c r="G19" s="98" t="e">
        <f>(E20/#REF!-1)*100</f>
        <v>#REF!</v>
      </c>
      <c r="H19" s="84" t="s">
        <v>461</v>
      </c>
      <c r="I19" s="166">
        <f>K19*1.08</f>
        <v>25.09056</v>
      </c>
      <c r="J19" s="99">
        <f>I19/1.2*1.35</f>
        <v>28.226880000000001</v>
      </c>
      <c r="K19" s="168">
        <f>[1]цены!G362</f>
        <v>23.231999999999999</v>
      </c>
      <c r="L19" s="85"/>
      <c r="M19" s="100" t="e">
        <f>(#REF!/#REF!-1)*100</f>
        <v>#REF!</v>
      </c>
      <c r="N19" s="84" t="s">
        <v>462</v>
      </c>
      <c r="O19" s="166">
        <f t="shared" si="7"/>
        <v>38.944800000000008</v>
      </c>
      <c r="P19" s="81">
        <f>O19/1.2*1.35</f>
        <v>43.812900000000013</v>
      </c>
      <c r="Q19" s="167">
        <f>[1]цены!G386</f>
        <v>36.06</v>
      </c>
      <c r="R19" s="85"/>
    </row>
    <row r="20" spans="1:22">
      <c r="A20" s="84" t="s">
        <v>463</v>
      </c>
      <c r="B20" s="84"/>
      <c r="C20" s="166">
        <f t="shared" si="3"/>
        <v>28.119960000000006</v>
      </c>
      <c r="D20" s="81">
        <f t="shared" si="4"/>
        <v>31.634955000000012</v>
      </c>
      <c r="E20" s="167">
        <f>[1]цены!G416</f>
        <v>26.037000000000003</v>
      </c>
      <c r="F20" s="82"/>
      <c r="G20" s="98" t="e">
        <f>(E21/#REF!-1)*100</f>
        <v>#REF!</v>
      </c>
      <c r="H20" s="84" t="s">
        <v>464</v>
      </c>
      <c r="I20" s="166">
        <f t="shared" si="0"/>
        <v>32.322240000000001</v>
      </c>
      <c r="J20" s="99">
        <f t="shared" si="2"/>
        <v>36.362520000000004</v>
      </c>
      <c r="K20" s="168">
        <f>[1]цены!G363</f>
        <v>29.928000000000001</v>
      </c>
      <c r="L20" s="85"/>
      <c r="M20" s="100" t="e">
        <f>(K21/#REF!-1)*100</f>
        <v>#REF!</v>
      </c>
      <c r="N20" s="84" t="s">
        <v>465</v>
      </c>
      <c r="O20" s="166">
        <f t="shared" si="7"/>
        <v>26.5643955</v>
      </c>
      <c r="P20" s="81"/>
      <c r="Q20" s="167">
        <f>[1]цены!G387</f>
        <v>24.596662499999997</v>
      </c>
      <c r="R20" s="85"/>
    </row>
    <row r="21" spans="1:22">
      <c r="A21" s="84" t="s">
        <v>466</v>
      </c>
      <c r="B21" s="84"/>
      <c r="C21" s="166">
        <f t="shared" si="3"/>
        <v>29.688120000000001</v>
      </c>
      <c r="D21" s="81">
        <f t="shared" si="4"/>
        <v>33.399135000000001</v>
      </c>
      <c r="E21" s="167">
        <f>[1]цены!G417</f>
        <v>27.489000000000001</v>
      </c>
      <c r="F21" s="82"/>
      <c r="G21" s="98"/>
      <c r="H21" s="84" t="s">
        <v>467</v>
      </c>
      <c r="I21" s="166">
        <f t="shared" si="0"/>
        <v>21.980160000000001</v>
      </c>
      <c r="J21" s="99">
        <f t="shared" si="2"/>
        <v>24.727680000000003</v>
      </c>
      <c r="K21" s="168">
        <f>[1]цены!G364</f>
        <v>20.352</v>
      </c>
      <c r="L21" s="85"/>
      <c r="M21" s="100" t="e">
        <f>(K23/#REF!-1)*100</f>
        <v>#REF!</v>
      </c>
      <c r="N21" s="84" t="s">
        <v>468</v>
      </c>
      <c r="O21" s="166">
        <f t="shared" si="7"/>
        <v>18.403200000000002</v>
      </c>
      <c r="P21" s="81">
        <f>O21/1.2*1.35</f>
        <v>20.703600000000005</v>
      </c>
      <c r="Q21" s="167">
        <f>[1]цены!G388</f>
        <v>17.04</v>
      </c>
      <c r="R21" s="85"/>
    </row>
    <row r="22" spans="1:22">
      <c r="A22" s="84" t="s">
        <v>469</v>
      </c>
      <c r="B22" s="84"/>
      <c r="C22" s="166">
        <f t="shared" si="3"/>
        <v>36.198360000000008</v>
      </c>
      <c r="D22" s="81">
        <f>C22/1.2*1.35</f>
        <v>40.723155000000013</v>
      </c>
      <c r="E22" s="167">
        <f>[1]цены!G418</f>
        <v>33.517000000000003</v>
      </c>
      <c r="F22" s="82"/>
      <c r="G22" s="98" t="e">
        <f>(#REF!/#REF!-1)*100</f>
        <v>#REF!</v>
      </c>
      <c r="H22" s="84" t="s">
        <v>470</v>
      </c>
      <c r="I22" s="166">
        <f>K22*1.08</f>
        <v>24.779520000000002</v>
      </c>
      <c r="J22" s="99">
        <f>I22/1.2*1.35</f>
        <v>27.876960000000008</v>
      </c>
      <c r="K22" s="168">
        <f>[1]цены!G365</f>
        <v>22.943999999999999</v>
      </c>
      <c r="L22" s="85"/>
      <c r="M22" s="100" t="e">
        <f>(K24/#REF!-1)*100</f>
        <v>#REF!</v>
      </c>
      <c r="N22" s="84" t="s">
        <v>471</v>
      </c>
      <c r="O22" s="166">
        <f t="shared" si="7"/>
        <v>19.62144</v>
      </c>
      <c r="P22" s="81">
        <f>O22/1.2*1.35</f>
        <v>22.074120000000004</v>
      </c>
      <c r="Q22" s="167">
        <f>[1]цены!G389</f>
        <v>18.167999999999999</v>
      </c>
      <c r="R22" s="85"/>
      <c r="V22" s="104"/>
    </row>
    <row r="23" spans="1:22">
      <c r="A23" s="84" t="s">
        <v>472</v>
      </c>
      <c r="B23" s="84"/>
      <c r="C23" s="166">
        <f t="shared" si="3"/>
        <v>43.896600000000007</v>
      </c>
      <c r="D23" s="81">
        <f t="shared" ref="D23:D29" si="8">C23/1.2*1.35</f>
        <v>49.383675000000011</v>
      </c>
      <c r="E23" s="167">
        <f>[1]цены!G419</f>
        <v>40.645000000000003</v>
      </c>
      <c r="F23" s="82"/>
      <c r="G23" s="98" t="e">
        <f>(E22/#REF!-1)*100</f>
        <v>#REF!</v>
      </c>
      <c r="H23" s="84" t="s">
        <v>473</v>
      </c>
      <c r="I23" s="166">
        <f t="shared" si="0"/>
        <v>14.0616</v>
      </c>
      <c r="J23" s="99">
        <f t="shared" si="2"/>
        <v>15.8193</v>
      </c>
      <c r="K23" s="168">
        <f>[1]цены!G366</f>
        <v>13.02</v>
      </c>
      <c r="L23" s="85"/>
      <c r="M23" s="100" t="e">
        <f>(K26/#REF!-1)*100</f>
        <v>#REF!</v>
      </c>
      <c r="N23" s="84" t="s">
        <v>474</v>
      </c>
      <c r="O23" s="166">
        <f>Q23*1.08</f>
        <v>22.40784</v>
      </c>
      <c r="P23" s="81">
        <f>O23/1.2*1.35</f>
        <v>25.208820000000003</v>
      </c>
      <c r="Q23" s="167">
        <f>[1]цены!G390</f>
        <v>20.747999999999998</v>
      </c>
      <c r="R23" s="85"/>
      <c r="V23" s="104"/>
    </row>
    <row r="24" spans="1:22">
      <c r="A24" s="84" t="s">
        <v>475</v>
      </c>
      <c r="B24" s="84"/>
      <c r="C24" s="166">
        <f t="shared" si="3"/>
        <v>30.804840000000006</v>
      </c>
      <c r="D24" s="81">
        <f t="shared" si="8"/>
        <v>34.655445000000014</v>
      </c>
      <c r="E24" s="167">
        <f>[1]цены!G420</f>
        <v>28.523000000000003</v>
      </c>
      <c r="F24" s="82"/>
      <c r="G24" s="98" t="e">
        <f>(E23/#REF!-1)*100</f>
        <v>#REF!</v>
      </c>
      <c r="H24" s="84" t="s">
        <v>476</v>
      </c>
      <c r="I24" s="166">
        <f t="shared" si="0"/>
        <v>16.251839999999998</v>
      </c>
      <c r="J24" s="99">
        <f t="shared" si="2"/>
        <v>18.28332</v>
      </c>
      <c r="K24" s="168">
        <f>[1]цены!G367</f>
        <v>15.047999999999998</v>
      </c>
      <c r="L24" s="85"/>
      <c r="M24" s="100" t="e">
        <f>(K27/#REF!-1)*100</f>
        <v>#REF!</v>
      </c>
      <c r="N24" s="84" t="s">
        <v>477</v>
      </c>
      <c r="O24" s="166">
        <f t="shared" ref="O24:O25" si="9">Q24*1.08</f>
        <v>27.265478809500003</v>
      </c>
      <c r="P24" s="81">
        <f>O24/1.2*1.35</f>
        <v>30.673663660687509</v>
      </c>
      <c r="Q24" s="167">
        <f>[1]цены!G391</f>
        <v>25.245813712500002</v>
      </c>
      <c r="R24" s="85"/>
      <c r="V24" s="104"/>
    </row>
    <row r="25" spans="1:22">
      <c r="A25" s="84" t="s">
        <v>478</v>
      </c>
      <c r="B25" s="84"/>
      <c r="C25" s="166">
        <f t="shared" si="3"/>
        <v>68.46444000000001</v>
      </c>
      <c r="D25" s="81">
        <f t="shared" si="8"/>
        <v>77.022495000000021</v>
      </c>
      <c r="E25" s="167">
        <f>[1]цены!G421</f>
        <v>63.393000000000008</v>
      </c>
      <c r="F25" s="82"/>
      <c r="G25" s="98" t="e">
        <f>(E24/#REF!-1)*100</f>
        <v>#REF!</v>
      </c>
      <c r="H25" s="84" t="s">
        <v>479</v>
      </c>
      <c r="I25" s="166">
        <f>K25*1.08</f>
        <v>17.599679999999999</v>
      </c>
      <c r="J25" s="99"/>
      <c r="K25" s="168">
        <f>[1]цены!G368</f>
        <v>16.295999999999999</v>
      </c>
      <c r="L25" s="85"/>
      <c r="M25" s="100" t="e">
        <f>(#REF!/#REF!-1)*100</f>
        <v>#REF!</v>
      </c>
      <c r="N25" s="84" t="s">
        <v>480</v>
      </c>
      <c r="O25" s="166">
        <f t="shared" si="9"/>
        <v>30.816380583000001</v>
      </c>
      <c r="P25" s="81">
        <f>O25/1.2*1.35</f>
        <v>34.668428155875006</v>
      </c>
      <c r="Q25" s="167">
        <f>[1]цены!G392</f>
        <v>28.533685724999998</v>
      </c>
      <c r="R25" s="85"/>
      <c r="V25" s="104"/>
    </row>
    <row r="26" spans="1:22">
      <c r="A26" s="84" t="s">
        <v>481</v>
      </c>
      <c r="B26" s="137"/>
      <c r="C26" s="166">
        <f t="shared" si="3"/>
        <v>35.889480000000006</v>
      </c>
      <c r="D26" s="138"/>
      <c r="E26" s="167">
        <f>[1]цены!G422</f>
        <v>33.231000000000002</v>
      </c>
      <c r="F26" s="139"/>
      <c r="G26" s="98" t="e">
        <f>(#REF!/#REF!-1)*100</f>
        <v>#REF!</v>
      </c>
      <c r="H26" s="84" t="s">
        <v>482</v>
      </c>
      <c r="I26" s="166">
        <f t="shared" si="0"/>
        <v>20.100960000000001</v>
      </c>
      <c r="J26" s="99">
        <f t="shared" si="2"/>
        <v>22.613580000000002</v>
      </c>
      <c r="K26" s="168">
        <f>[1]цены!G369</f>
        <v>18.611999999999998</v>
      </c>
      <c r="L26" s="85"/>
      <c r="M26" s="100" t="e">
        <f>(K22/#REF!-1)*100</f>
        <v>#REF!</v>
      </c>
      <c r="N26" s="169" t="s">
        <v>483</v>
      </c>
      <c r="O26" s="170"/>
      <c r="P26" s="170"/>
      <c r="Q26" s="170"/>
      <c r="R26" s="170"/>
      <c r="V26" s="104"/>
    </row>
    <row r="27" spans="1:22">
      <c r="A27" s="84" t="s">
        <v>484</v>
      </c>
      <c r="B27" s="84"/>
      <c r="C27" s="166">
        <f t="shared" si="3"/>
        <v>47.983320000000006</v>
      </c>
      <c r="D27" s="81">
        <f t="shared" si="8"/>
        <v>53.981235000000012</v>
      </c>
      <c r="E27" s="167">
        <f>[1]цены!G423</f>
        <v>44.429000000000002</v>
      </c>
      <c r="F27" s="82"/>
      <c r="G27" s="98" t="e">
        <f>(E25/#REF!-1)*100</f>
        <v>#REF!</v>
      </c>
      <c r="H27" s="84" t="s">
        <v>485</v>
      </c>
      <c r="I27" s="166">
        <f t="shared" si="0"/>
        <v>24.533279999999998</v>
      </c>
      <c r="J27" s="99">
        <f t="shared" si="2"/>
        <v>27.59994</v>
      </c>
      <c r="K27" s="168">
        <f>[1]цены!G370</f>
        <v>22.715999999999998</v>
      </c>
      <c r="L27" s="85"/>
      <c r="M27" s="100" t="e">
        <f>(K28/#REF!-1)*100</f>
        <v>#REF!</v>
      </c>
      <c r="N27" s="84" t="s">
        <v>486</v>
      </c>
      <c r="O27" s="166">
        <f t="shared" ref="O27:O32" si="10">Q27*1.08</f>
        <v>31.810571100000004</v>
      </c>
      <c r="P27" s="81">
        <f>O27/1.2*1.35</f>
        <v>35.786892487500012</v>
      </c>
      <c r="Q27" s="167">
        <f>[1]цены!G394</f>
        <v>29.454232500000003</v>
      </c>
      <c r="R27" s="85"/>
      <c r="V27" s="104"/>
    </row>
    <row r="28" spans="1:22">
      <c r="A28" s="84" t="s">
        <v>487</v>
      </c>
      <c r="B28" s="84"/>
      <c r="C28" s="166">
        <f t="shared" si="3"/>
        <v>58.841640000000005</v>
      </c>
      <c r="D28" s="81">
        <f t="shared" si="8"/>
        <v>66.19684500000001</v>
      </c>
      <c r="E28" s="167">
        <f>[1]цены!G424</f>
        <v>54.483000000000004</v>
      </c>
      <c r="F28" s="82"/>
      <c r="G28" s="98" t="e">
        <f>(E27/#REF!-1)*100</f>
        <v>#REF!</v>
      </c>
      <c r="H28" s="84"/>
      <c r="I28" s="81"/>
      <c r="J28" s="99">
        <f t="shared" si="2"/>
        <v>0</v>
      </c>
      <c r="K28" s="168"/>
      <c r="L28" s="85"/>
      <c r="M28" s="100" t="e">
        <f>(#REF!/#REF!-1)*100</f>
        <v>#REF!</v>
      </c>
      <c r="N28" s="84" t="s">
        <v>488</v>
      </c>
      <c r="O28" s="166">
        <f t="shared" si="10"/>
        <v>45.061920000000008</v>
      </c>
      <c r="P28" s="81">
        <f>O28/1.2*1.35</f>
        <v>50.694660000000013</v>
      </c>
      <c r="Q28" s="167">
        <f>[1]цены!G395</f>
        <v>41.724000000000004</v>
      </c>
      <c r="R28" s="85"/>
      <c r="V28" s="104"/>
    </row>
    <row r="29" spans="1:22">
      <c r="A29" s="84" t="s">
        <v>489</v>
      </c>
      <c r="B29" s="84"/>
      <c r="C29" s="166">
        <f t="shared" si="3"/>
        <v>47.983320000000006</v>
      </c>
      <c r="D29" s="81">
        <f t="shared" si="8"/>
        <v>53.981235000000012</v>
      </c>
      <c r="E29" s="167">
        <f>[1]цены!G425</f>
        <v>44.429000000000002</v>
      </c>
      <c r="F29" s="82"/>
      <c r="G29" s="98" t="e">
        <f>(E28/#REF!-1)*100</f>
        <v>#REF!</v>
      </c>
      <c r="H29" s="84"/>
      <c r="I29" s="81"/>
      <c r="J29" s="99">
        <f>I29/1.2*1.35</f>
        <v>0</v>
      </c>
      <c r="K29" s="168"/>
      <c r="L29" s="85"/>
      <c r="M29" s="100" t="e">
        <f>(#REF!/#REF!-1)*100</f>
        <v>#REF!</v>
      </c>
      <c r="N29" s="84" t="s">
        <v>490</v>
      </c>
      <c r="O29" s="166">
        <f t="shared" si="10"/>
        <v>23.392800000000001</v>
      </c>
      <c r="P29" s="81">
        <f>O29/1.2*1.35</f>
        <v>26.316900000000008</v>
      </c>
      <c r="Q29" s="167">
        <f>[1]цены!G396</f>
        <v>21.66</v>
      </c>
      <c r="R29" s="85"/>
      <c r="V29" s="104"/>
    </row>
    <row r="30" spans="1:22">
      <c r="A30" s="218" t="s">
        <v>408</v>
      </c>
      <c r="B30" s="218"/>
      <c r="C30" s="218"/>
      <c r="D30" s="218"/>
      <c r="E30" s="218"/>
      <c r="F30" s="219"/>
      <c r="G30" s="98" t="e">
        <f>(#REF!/#REF!-1)*100</f>
        <v>#REF!</v>
      </c>
      <c r="M30" s="100" t="e">
        <f>(#REF!/#REF!-1)*100</f>
        <v>#REF!</v>
      </c>
      <c r="N30" s="84" t="s">
        <v>491</v>
      </c>
      <c r="O30" s="166">
        <f t="shared" si="10"/>
        <v>26.736479999999997</v>
      </c>
      <c r="P30" s="81">
        <f>O30/1.2*1.35</f>
        <v>30.078539999999997</v>
      </c>
      <c r="Q30" s="167">
        <f>[1]цены!G397</f>
        <v>24.755999999999997</v>
      </c>
      <c r="R30" s="85"/>
      <c r="V30" s="104"/>
    </row>
    <row r="31" spans="1:22">
      <c r="A31" s="176"/>
      <c r="B31" s="176"/>
      <c r="C31" s="176"/>
      <c r="D31" s="176"/>
      <c r="E31" s="176"/>
      <c r="F31" s="220"/>
      <c r="G31" s="98" t="e">
        <f>(#REF!/#REF!-1)*100</f>
        <v>#REF!</v>
      </c>
      <c r="M31" s="100" t="e">
        <f>(#REF!/#REF!-1)*100</f>
        <v>#REF!</v>
      </c>
      <c r="N31" s="84" t="s">
        <v>492</v>
      </c>
      <c r="O31" s="166">
        <f t="shared" si="10"/>
        <v>28.991520000000005</v>
      </c>
      <c r="P31" s="81">
        <f t="shared" ref="P31:P32" si="11">O31/1.2*1.35</f>
        <v>32.615460000000006</v>
      </c>
      <c r="Q31" s="167">
        <f>[1]цены!G398</f>
        <v>26.844000000000001</v>
      </c>
      <c r="R31" s="85"/>
      <c r="V31" s="104"/>
    </row>
    <row r="32" spans="1:22">
      <c r="A32" s="176"/>
      <c r="B32" s="176"/>
      <c r="C32" s="176"/>
      <c r="D32" s="176"/>
      <c r="E32" s="176"/>
      <c r="F32" s="220"/>
      <c r="G32" s="98" t="e">
        <f>(E29/#REF!-1)*100</f>
        <v>#REF!</v>
      </c>
      <c r="M32" s="100" t="e">
        <f>(#REF!/#REF!-1)*100</f>
        <v>#REF!</v>
      </c>
      <c r="N32" s="84" t="s">
        <v>493</v>
      </c>
      <c r="O32" s="166">
        <f t="shared" si="10"/>
        <v>32.659199999999998</v>
      </c>
      <c r="P32" s="81">
        <f t="shared" si="11"/>
        <v>36.741600000000005</v>
      </c>
      <c r="Q32" s="167">
        <f>[1]цены!G399</f>
        <v>30.24</v>
      </c>
      <c r="R32" s="85"/>
      <c r="V32" s="104"/>
    </row>
    <row r="33" spans="1:22" ht="18.75" customHeight="1">
      <c r="A33" s="176"/>
      <c r="B33" s="176"/>
      <c r="C33" s="176"/>
      <c r="D33" s="176"/>
      <c r="E33" s="176"/>
      <c r="F33" s="220"/>
      <c r="G33" s="98" t="e">
        <f>(#REF!/#REF!-1)*100</f>
        <v>#REF!</v>
      </c>
      <c r="M33" s="100" t="e">
        <f>(#REF!/#REF!-1)*100</f>
        <v>#REF!</v>
      </c>
      <c r="V33" s="104"/>
    </row>
    <row r="34" spans="1:22">
      <c r="A34" s="176"/>
      <c r="B34" s="176"/>
      <c r="C34" s="176"/>
      <c r="D34" s="176"/>
      <c r="E34" s="176"/>
      <c r="F34" s="220"/>
      <c r="G34" s="98" t="e">
        <f>(#REF!/#REF!-1)*100</f>
        <v>#REF!</v>
      </c>
      <c r="M34" s="100" t="e">
        <f>(#REF!/#REF!-1)*100</f>
        <v>#REF!</v>
      </c>
      <c r="N34" s="143"/>
      <c r="O34" s="143"/>
      <c r="P34" s="143"/>
      <c r="Q34" s="143"/>
      <c r="R34" s="143"/>
      <c r="V34" s="104"/>
    </row>
    <row r="35" spans="1:22">
      <c r="A35" s="176"/>
      <c r="B35" s="176"/>
      <c r="C35" s="176"/>
      <c r="D35" s="176"/>
      <c r="E35" s="176"/>
      <c r="F35" s="220"/>
      <c r="G35" s="98" t="e">
        <f>(#REF!/#REF!-1)*100</f>
        <v>#REF!</v>
      </c>
      <c r="H35" s="87"/>
      <c r="I35" s="87"/>
      <c r="J35" s="87"/>
      <c r="K35" s="113"/>
      <c r="L35" s="87"/>
      <c r="M35" s="100" t="e">
        <f>(#REF!/#REF!-1)*100</f>
        <v>#REF!</v>
      </c>
      <c r="V35" s="104"/>
    </row>
    <row r="36" spans="1:22">
      <c r="A36" s="176"/>
      <c r="B36" s="176"/>
      <c r="C36" s="176"/>
      <c r="D36" s="176"/>
      <c r="E36" s="176"/>
      <c r="F36" s="220"/>
      <c r="G36" s="98" t="e">
        <f>(#REF!/#REF!-1)*100</f>
        <v>#REF!</v>
      </c>
      <c r="H36" s="87"/>
      <c r="I36" s="87"/>
      <c r="J36" s="87"/>
      <c r="K36" s="113"/>
      <c r="L36" s="87"/>
      <c r="M36" s="100" t="e">
        <f>(#REF!/#REF!-1)*100</f>
        <v>#REF!</v>
      </c>
      <c r="V36" s="104"/>
    </row>
    <row r="37" spans="1:22" ht="19.5" thickBot="1">
      <c r="A37" s="176"/>
      <c r="B37" s="176"/>
      <c r="C37" s="176"/>
      <c r="D37" s="176"/>
      <c r="E37" s="176"/>
      <c r="F37" s="220"/>
      <c r="G37" s="98" t="e">
        <f>(#REF!/#REF!-1)*100</f>
        <v>#REF!</v>
      </c>
      <c r="M37" s="100" t="e">
        <f>(#REF!/#REF!-1)*100</f>
        <v>#REF!</v>
      </c>
    </row>
    <row r="38" spans="1:22" ht="19.5" thickBot="1">
      <c r="A38" s="176"/>
      <c r="B38" s="176"/>
      <c r="C38" s="176"/>
      <c r="D38" s="176"/>
      <c r="E38" s="176"/>
      <c r="F38" s="220"/>
      <c r="G38" s="98" t="e">
        <f>(#REF!/#REF!-1)*100</f>
        <v>#REF!</v>
      </c>
      <c r="H38" s="169" t="s">
        <v>143</v>
      </c>
      <c r="I38" s="170"/>
      <c r="J38" s="170"/>
      <c r="K38" s="170"/>
      <c r="L38" s="171"/>
      <c r="M38" s="100" t="e">
        <f>(#REF!/#REF!-1)*100</f>
        <v>#REF!</v>
      </c>
      <c r="N38" s="181" t="s">
        <v>123</v>
      </c>
      <c r="O38" s="182"/>
      <c r="P38" s="182"/>
      <c r="Q38" s="182"/>
      <c r="R38" s="183"/>
    </row>
    <row r="50" spans="20:20">
      <c r="T50" s="142"/>
    </row>
    <row r="66" spans="21:21">
      <c r="U66" s="111"/>
    </row>
    <row r="80" spans="21:21" ht="15" customHeight="1"/>
    <row r="81" spans="19:22" ht="15" customHeight="1"/>
    <row r="82" spans="19:22" ht="15" customHeight="1">
      <c r="S82" s="87"/>
    </row>
    <row r="83" spans="19:22" ht="15" customHeight="1">
      <c r="S83" s="87"/>
    </row>
    <row r="84" spans="19:22" ht="15" customHeight="1">
      <c r="S84" s="88"/>
    </row>
    <row r="85" spans="19:22" ht="15" customHeight="1">
      <c r="S85" s="87"/>
    </row>
    <row r="86" spans="19:22" ht="15" customHeight="1">
      <c r="S86" s="87"/>
    </row>
    <row r="87" spans="19:22" ht="15" customHeight="1"/>
    <row r="94" spans="19:22">
      <c r="V94" s="89" t="s">
        <v>391</v>
      </c>
    </row>
    <row r="95" spans="19:22" ht="18.75" customHeight="1"/>
    <row r="97" spans="19:21" ht="15" customHeight="1"/>
    <row r="104" spans="19:21">
      <c r="S104" s="87"/>
      <c r="T104" s="87"/>
    </row>
    <row r="106" spans="19:21" ht="18.75" customHeight="1"/>
    <row r="107" spans="19:21">
      <c r="U107" s="87"/>
    </row>
    <row r="127" ht="18.75" customHeight="1"/>
  </sheetData>
  <mergeCells count="17">
    <mergeCell ref="U1:V1"/>
    <mergeCell ref="U3:X3"/>
    <mergeCell ref="A4:G4"/>
    <mergeCell ref="H4:M4"/>
    <mergeCell ref="N4:R4"/>
    <mergeCell ref="U4:X4"/>
    <mergeCell ref="A30:F38"/>
    <mergeCell ref="H38:L38"/>
    <mergeCell ref="N38:R38"/>
    <mergeCell ref="A1:A2"/>
    <mergeCell ref="D1:L2"/>
    <mergeCell ref="N1:R2"/>
    <mergeCell ref="U9:X9"/>
    <mergeCell ref="U10:X10"/>
    <mergeCell ref="H16:L16"/>
    <mergeCell ref="N16:R16"/>
    <mergeCell ref="N26:R26"/>
  </mergeCells>
  <pageMargins left="0.7" right="0.7" top="0.75" bottom="0.75" header="0.3" footer="0.3"/>
  <pageSetup paperSize="9" scale="4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2432523-7D85-46D8-9B1E-5E05B202B7B5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A5:A29</xm:sqref>
        </x14:conditionalFormatting>
        <x14:conditionalFormatting xmlns:xm="http://schemas.microsoft.com/office/excel/2006/main">
          <x14:cfRule type="expression" priority="6" id="{44298184-789E-4F2A-8B0F-308E5AA9BA27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H28:H29</xm:sqref>
        </x14:conditionalFormatting>
        <x14:conditionalFormatting xmlns:xm="http://schemas.microsoft.com/office/excel/2006/main">
          <x14:cfRule type="expression" priority="5" id="{8D4F4FB6-6ACE-4946-BD46-C52354C5B192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H17:H27</xm:sqref>
        </x14:conditionalFormatting>
        <x14:conditionalFormatting xmlns:xm="http://schemas.microsoft.com/office/excel/2006/main">
          <x14:cfRule type="expression" priority="4" id="{8ED4E429-9348-436C-9814-FEEC42A91587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H5:H15</xm:sqref>
        </x14:conditionalFormatting>
        <x14:conditionalFormatting xmlns:xm="http://schemas.microsoft.com/office/excel/2006/main">
          <x14:cfRule type="expression" priority="3" id="{F1975F52-0CB0-4F45-BB6D-590C0543F60B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N17:N25</xm:sqref>
        </x14:conditionalFormatting>
        <x14:conditionalFormatting xmlns:xm="http://schemas.microsoft.com/office/excel/2006/main">
          <x14:cfRule type="expression" priority="2" id="{85756E9B-F304-481E-B557-49A9AE14C9C6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N27:N32</xm:sqref>
        </x14:conditionalFormatting>
        <x14:conditionalFormatting xmlns:xm="http://schemas.microsoft.com/office/excel/2006/main">
          <x14:cfRule type="expression" priority="1" id="{076F0F03-7D89-4476-B1D8-DDA5F26E90CA}">
            <xm:f>'\КИРИЛЛ\прайс\Прайс внутренний\[22.03.24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N5:N15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ОПТ</vt:lpstr>
      <vt:lpstr>РОЗНИЦА</vt:lpstr>
      <vt:lpstr>ОПТ2</vt:lpstr>
      <vt:lpstr>ОПТ!Область_печати</vt:lpstr>
      <vt:lpstr>ОПТ2!Область_печати</vt:lpstr>
      <vt:lpstr>РОЗНИЦА!Область_печати</vt:lpstr>
    </vt:vector>
  </TitlesOfParts>
  <Manager>Металлобаза Аксвил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</dc:creator>
  <cp:lastModifiedBy>Andrew Khomitch</cp:lastModifiedBy>
  <cp:lastPrinted>2024-03-25T05:11:37Z</cp:lastPrinted>
  <dcterms:created xsi:type="dcterms:W3CDTF">2020-03-28T17:45:23Z</dcterms:created>
  <dcterms:modified xsi:type="dcterms:W3CDTF">2024-03-25T05:38:07Z</dcterms:modified>
</cp:coreProperties>
</file>