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ОПТ" sheetId="1" r:id="rId1"/>
    <sheet name="ОПТ 2" sheetId="2" r:id="rId2"/>
    <sheet name="ОПТ 3 " sheetId="4" r:id="rId3"/>
    <sheet name="Розница" sheetId="3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K138" i="3" l="1"/>
  <c r="J138" i="3"/>
  <c r="H138" i="3"/>
  <c r="G138" i="3"/>
  <c r="K137" i="3"/>
  <c r="J137" i="3"/>
  <c r="H137" i="3"/>
  <c r="G137" i="3"/>
  <c r="K136" i="3"/>
  <c r="J136" i="3"/>
  <c r="H136" i="3"/>
  <c r="G136" i="3"/>
  <c r="K135" i="3"/>
  <c r="J135" i="3"/>
  <c r="H135" i="3"/>
  <c r="G135" i="3"/>
  <c r="K134" i="3"/>
  <c r="J134" i="3"/>
  <c r="H134" i="3"/>
  <c r="G134" i="3"/>
  <c r="K133" i="3"/>
  <c r="J133" i="3"/>
  <c r="H133" i="3"/>
  <c r="G133" i="3"/>
  <c r="K132" i="3"/>
  <c r="J132" i="3"/>
  <c r="H132" i="3"/>
  <c r="G132" i="3"/>
  <c r="K131" i="3"/>
  <c r="J131" i="3"/>
  <c r="H131" i="3"/>
  <c r="G131" i="3"/>
  <c r="K130" i="3"/>
  <c r="J130" i="3"/>
  <c r="H130" i="3"/>
  <c r="G130" i="3"/>
  <c r="K129" i="3"/>
  <c r="J129" i="3"/>
  <c r="H129" i="3"/>
  <c r="G129" i="3"/>
  <c r="K128" i="3"/>
  <c r="J128" i="3"/>
  <c r="H128" i="3"/>
  <c r="G128" i="3"/>
  <c r="K127" i="3"/>
  <c r="J127" i="3"/>
  <c r="H127" i="3"/>
  <c r="G127" i="3"/>
  <c r="K126" i="3"/>
  <c r="J126" i="3"/>
  <c r="H126" i="3"/>
  <c r="G126" i="3"/>
  <c r="K125" i="3"/>
  <c r="J125" i="3"/>
  <c r="H125" i="3"/>
  <c r="G125" i="3"/>
  <c r="K124" i="3"/>
  <c r="J124" i="3"/>
  <c r="H124" i="3"/>
  <c r="G124" i="3"/>
  <c r="P123" i="3"/>
  <c r="K123" i="3"/>
  <c r="J123" i="3"/>
  <c r="H123" i="3"/>
  <c r="G123" i="3"/>
  <c r="P122" i="3"/>
  <c r="K122" i="3"/>
  <c r="J122" i="3"/>
  <c r="H122" i="3"/>
  <c r="G122" i="3"/>
  <c r="K121" i="3"/>
  <c r="J121" i="3"/>
  <c r="H121" i="3"/>
  <c r="G121" i="3"/>
  <c r="P120" i="3"/>
  <c r="O120" i="3"/>
  <c r="M120" i="3"/>
  <c r="K120" i="3"/>
  <c r="J120" i="3"/>
  <c r="H120" i="3"/>
  <c r="G120" i="3"/>
  <c r="A120" i="3"/>
  <c r="P119" i="3"/>
  <c r="O119" i="3"/>
  <c r="M119" i="3"/>
  <c r="K119" i="3"/>
  <c r="J119" i="3"/>
  <c r="H119" i="3"/>
  <c r="G119" i="3"/>
  <c r="E119" i="3"/>
  <c r="D119" i="3"/>
  <c r="C119" i="3"/>
  <c r="B119" i="3"/>
  <c r="A119" i="3"/>
  <c r="P118" i="3"/>
  <c r="O118" i="3"/>
  <c r="M118" i="3"/>
  <c r="K118" i="3"/>
  <c r="J118" i="3"/>
  <c r="H118" i="3"/>
  <c r="G118" i="3"/>
  <c r="E118" i="3"/>
  <c r="D118" i="3"/>
  <c r="C118" i="3"/>
  <c r="B118" i="3"/>
  <c r="A118" i="3"/>
  <c r="P117" i="3"/>
  <c r="O117" i="3"/>
  <c r="M117" i="3"/>
  <c r="K117" i="3"/>
  <c r="J117" i="3"/>
  <c r="H117" i="3"/>
  <c r="G117" i="3"/>
  <c r="P116" i="3"/>
  <c r="O116" i="3"/>
  <c r="M116" i="3"/>
  <c r="K116" i="3"/>
  <c r="J116" i="3"/>
  <c r="I116" i="3"/>
  <c r="H116" i="3"/>
  <c r="G116" i="3"/>
  <c r="E116" i="3"/>
  <c r="D116" i="3"/>
  <c r="C116" i="3"/>
  <c r="B116" i="3"/>
  <c r="A116" i="3"/>
  <c r="P115" i="3"/>
  <c r="O115" i="3"/>
  <c r="M115" i="3"/>
  <c r="K115" i="3"/>
  <c r="J115" i="3"/>
  <c r="I115" i="3"/>
  <c r="H115" i="3"/>
  <c r="G115" i="3"/>
  <c r="E115" i="3"/>
  <c r="D115" i="3"/>
  <c r="C115" i="3"/>
  <c r="B115" i="3"/>
  <c r="A115" i="3"/>
  <c r="P114" i="3"/>
  <c r="O114" i="3"/>
  <c r="M114" i="3"/>
  <c r="K114" i="3"/>
  <c r="J114" i="3"/>
  <c r="I114" i="3"/>
  <c r="H114" i="3"/>
  <c r="G114" i="3"/>
  <c r="E114" i="3"/>
  <c r="D114" i="3"/>
  <c r="C114" i="3"/>
  <c r="B114" i="3"/>
  <c r="A114" i="3"/>
  <c r="P113" i="3"/>
  <c r="O113" i="3"/>
  <c r="M113" i="3"/>
  <c r="K113" i="3"/>
  <c r="J113" i="3"/>
  <c r="I113" i="3"/>
  <c r="H113" i="3"/>
  <c r="G113" i="3"/>
  <c r="E113" i="3"/>
  <c r="D113" i="3"/>
  <c r="C113" i="3"/>
  <c r="B113" i="3"/>
  <c r="A113" i="3"/>
  <c r="E112" i="3"/>
  <c r="D112" i="3"/>
  <c r="C112" i="3"/>
  <c r="B112" i="3"/>
  <c r="A112" i="3"/>
  <c r="K111" i="3"/>
  <c r="J111" i="3"/>
  <c r="I111" i="3"/>
  <c r="H111" i="3"/>
  <c r="G111" i="3"/>
  <c r="E111" i="3"/>
  <c r="D111" i="3"/>
  <c r="C111" i="3"/>
  <c r="B111" i="3"/>
  <c r="A111" i="3"/>
  <c r="K110" i="3"/>
  <c r="J110" i="3"/>
  <c r="I110" i="3"/>
  <c r="H110" i="3"/>
  <c r="G110" i="3"/>
  <c r="M109" i="3"/>
  <c r="K109" i="3"/>
  <c r="J109" i="3"/>
  <c r="I109" i="3"/>
  <c r="H109" i="3"/>
  <c r="G109" i="3"/>
  <c r="E109" i="3"/>
  <c r="D109" i="3"/>
  <c r="C109" i="3"/>
  <c r="B109" i="3"/>
  <c r="M108" i="3"/>
  <c r="K108" i="3"/>
  <c r="J108" i="3"/>
  <c r="I108" i="3"/>
  <c r="H108" i="3"/>
  <c r="G108" i="3"/>
  <c r="E108" i="3"/>
  <c r="D108" i="3"/>
  <c r="C108" i="3"/>
  <c r="B108" i="3"/>
  <c r="M107" i="3"/>
  <c r="K107" i="3"/>
  <c r="J107" i="3"/>
  <c r="I107" i="3"/>
  <c r="H107" i="3"/>
  <c r="G107" i="3"/>
  <c r="E107" i="3"/>
  <c r="D107" i="3"/>
  <c r="C107" i="3"/>
  <c r="B107" i="3"/>
  <c r="K106" i="3"/>
  <c r="J106" i="3"/>
  <c r="I106" i="3"/>
  <c r="H106" i="3"/>
  <c r="G106" i="3"/>
  <c r="P105" i="3"/>
  <c r="O105" i="3"/>
  <c r="N105" i="3"/>
  <c r="M105" i="3"/>
  <c r="K105" i="3"/>
  <c r="J105" i="3"/>
  <c r="I105" i="3"/>
  <c r="H105" i="3"/>
  <c r="G105" i="3"/>
  <c r="E105" i="3"/>
  <c r="D105" i="3"/>
  <c r="C105" i="3"/>
  <c r="B105" i="3"/>
  <c r="A105" i="3"/>
  <c r="Q104" i="3"/>
  <c r="P104" i="3"/>
  <c r="O104" i="3"/>
  <c r="N104" i="3"/>
  <c r="M104" i="3"/>
  <c r="K104" i="3"/>
  <c r="J104" i="3"/>
  <c r="I104" i="3"/>
  <c r="H104" i="3"/>
  <c r="G104" i="3"/>
  <c r="E104" i="3"/>
  <c r="D104" i="3"/>
  <c r="B104" i="3"/>
  <c r="A104" i="3"/>
  <c r="Q103" i="3"/>
  <c r="P103" i="3"/>
  <c r="N103" i="3"/>
  <c r="M103" i="3"/>
  <c r="K103" i="3"/>
  <c r="J103" i="3"/>
  <c r="I103" i="3"/>
  <c r="H103" i="3"/>
  <c r="G103" i="3"/>
  <c r="E103" i="3"/>
  <c r="D103" i="3"/>
  <c r="C103" i="3"/>
  <c r="B103" i="3"/>
  <c r="A103" i="3"/>
  <c r="Q102" i="3"/>
  <c r="P102" i="3"/>
  <c r="N102" i="3"/>
  <c r="M102" i="3"/>
  <c r="K102" i="3"/>
  <c r="J102" i="3"/>
  <c r="I102" i="3"/>
  <c r="H102" i="3"/>
  <c r="G102" i="3"/>
  <c r="E102" i="3"/>
  <c r="D102" i="3"/>
  <c r="B102" i="3"/>
  <c r="A102" i="3"/>
  <c r="Q101" i="3"/>
  <c r="P101" i="3"/>
  <c r="O101" i="3"/>
  <c r="N101" i="3"/>
  <c r="M101" i="3"/>
  <c r="K101" i="3"/>
  <c r="J101" i="3"/>
  <c r="I101" i="3"/>
  <c r="H101" i="3"/>
  <c r="G101" i="3"/>
  <c r="E101" i="3"/>
  <c r="D101" i="3"/>
  <c r="B101" i="3"/>
  <c r="A101" i="3"/>
  <c r="Q100" i="3"/>
  <c r="P100" i="3"/>
  <c r="O100" i="3"/>
  <c r="N100" i="3"/>
  <c r="M100" i="3"/>
  <c r="E100" i="3"/>
  <c r="D100" i="3"/>
  <c r="B100" i="3"/>
  <c r="A100" i="3"/>
  <c r="Q99" i="3"/>
  <c r="P99" i="3"/>
  <c r="O99" i="3"/>
  <c r="N99" i="3"/>
  <c r="M99" i="3"/>
  <c r="K99" i="3"/>
  <c r="J99" i="3"/>
  <c r="H99" i="3" s="1"/>
  <c r="I99" i="3"/>
  <c r="G99" i="3"/>
  <c r="E99" i="3"/>
  <c r="D99" i="3"/>
  <c r="B99" i="3"/>
  <c r="A99" i="3"/>
  <c r="Q98" i="3"/>
  <c r="P98" i="3"/>
  <c r="O98" i="3"/>
  <c r="N98" i="3"/>
  <c r="M98" i="3"/>
  <c r="K98" i="3"/>
  <c r="J98" i="3"/>
  <c r="H98" i="3" s="1"/>
  <c r="I98" i="3"/>
  <c r="G98" i="3"/>
  <c r="E98" i="3"/>
  <c r="D98" i="3"/>
  <c r="C98" i="3"/>
  <c r="B98" i="3"/>
  <c r="A98" i="3"/>
  <c r="Q97" i="3"/>
  <c r="P97" i="3"/>
  <c r="O97" i="3"/>
  <c r="N97" i="3"/>
  <c r="M97" i="3"/>
  <c r="K97" i="3"/>
  <c r="J97" i="3"/>
  <c r="H97" i="3" s="1"/>
  <c r="I97" i="3"/>
  <c r="G97" i="3"/>
  <c r="E97" i="3"/>
  <c r="D97" i="3"/>
  <c r="C97" i="3"/>
  <c r="B97" i="3"/>
  <c r="A97" i="3"/>
  <c r="Q96" i="3"/>
  <c r="P96" i="3"/>
  <c r="O96" i="3"/>
  <c r="N96" i="3"/>
  <c r="M96" i="3"/>
  <c r="K96" i="3"/>
  <c r="J96" i="3"/>
  <c r="I96" i="3"/>
  <c r="H96" i="3"/>
  <c r="G96" i="3"/>
  <c r="E96" i="3"/>
  <c r="D96" i="3"/>
  <c r="C96" i="3"/>
  <c r="B96" i="3"/>
  <c r="A96" i="3"/>
  <c r="Q95" i="3"/>
  <c r="P95" i="3"/>
  <c r="O95" i="3"/>
  <c r="N95" i="3"/>
  <c r="M95" i="3"/>
  <c r="K95" i="3"/>
  <c r="J95" i="3"/>
  <c r="H95" i="3" s="1"/>
  <c r="I95" i="3"/>
  <c r="G95" i="3"/>
  <c r="E95" i="3"/>
  <c r="D95" i="3"/>
  <c r="C95" i="3"/>
  <c r="B95" i="3"/>
  <c r="A95" i="3"/>
  <c r="Q94" i="3"/>
  <c r="P94" i="3"/>
  <c r="O94" i="3"/>
  <c r="N94" i="3"/>
  <c r="M94" i="3"/>
  <c r="E94" i="3"/>
  <c r="D94" i="3"/>
  <c r="B94" i="3"/>
  <c r="A94" i="3"/>
  <c r="Q93" i="3"/>
  <c r="P93" i="3"/>
  <c r="O93" i="3"/>
  <c r="N93" i="3"/>
  <c r="M93" i="3"/>
  <c r="K93" i="3"/>
  <c r="J93" i="3"/>
  <c r="I93" i="3"/>
  <c r="H93" i="3"/>
  <c r="E93" i="3"/>
  <c r="D93" i="3"/>
  <c r="B93" i="3"/>
  <c r="A93" i="3"/>
  <c r="Q92" i="3"/>
  <c r="P92" i="3"/>
  <c r="O92" i="3"/>
  <c r="N92" i="3"/>
  <c r="M92" i="3"/>
  <c r="K92" i="3"/>
  <c r="J92" i="3"/>
  <c r="I92" i="3"/>
  <c r="H92" i="3"/>
  <c r="E92" i="3"/>
  <c r="D92" i="3"/>
  <c r="B92" i="3"/>
  <c r="A92" i="3"/>
  <c r="Q91" i="3"/>
  <c r="P91" i="3"/>
  <c r="O91" i="3"/>
  <c r="N91" i="3"/>
  <c r="M91" i="3"/>
  <c r="K91" i="3"/>
  <c r="J91" i="3"/>
  <c r="I91" i="3"/>
  <c r="H91" i="3"/>
  <c r="E91" i="3"/>
  <c r="D91" i="3"/>
  <c r="B91" i="3"/>
  <c r="A91" i="3"/>
  <c r="Q90" i="3"/>
  <c r="P90" i="3"/>
  <c r="O90" i="3"/>
  <c r="N90" i="3"/>
  <c r="M90" i="3"/>
  <c r="K90" i="3"/>
  <c r="J90" i="3"/>
  <c r="H90" i="3"/>
  <c r="G90" i="3"/>
  <c r="Q89" i="3"/>
  <c r="P89" i="3"/>
  <c r="O89" i="3"/>
  <c r="N89" i="3"/>
  <c r="M89" i="3"/>
  <c r="K89" i="3"/>
  <c r="J89" i="3"/>
  <c r="H89" i="3"/>
  <c r="G89" i="3"/>
  <c r="E89" i="3"/>
  <c r="D89" i="3"/>
  <c r="B89" i="3"/>
  <c r="A89" i="3"/>
  <c r="Q88" i="3"/>
  <c r="P88" i="3"/>
  <c r="O88" i="3"/>
  <c r="N88" i="3"/>
  <c r="M88" i="3"/>
  <c r="K88" i="3"/>
  <c r="J88" i="3"/>
  <c r="H88" i="3"/>
  <c r="G88" i="3"/>
  <c r="E88" i="3"/>
  <c r="D88" i="3"/>
  <c r="B88" i="3"/>
  <c r="A88" i="3"/>
  <c r="Q87" i="3"/>
  <c r="P87" i="3"/>
  <c r="O87" i="3"/>
  <c r="N87" i="3"/>
  <c r="M87" i="3"/>
  <c r="K87" i="3"/>
  <c r="J87" i="3"/>
  <c r="H87" i="3" s="1"/>
  <c r="G87" i="3"/>
  <c r="E87" i="3"/>
  <c r="D87" i="3"/>
  <c r="C87" i="3"/>
  <c r="B87" i="3"/>
  <c r="A87" i="3"/>
  <c r="Q86" i="3"/>
  <c r="P86" i="3"/>
  <c r="O86" i="3"/>
  <c r="N86" i="3"/>
  <c r="M86" i="3"/>
  <c r="K86" i="3"/>
  <c r="J86" i="3"/>
  <c r="H86" i="3" s="1"/>
  <c r="I86" i="3"/>
  <c r="G86" i="3"/>
  <c r="E86" i="3"/>
  <c r="D86" i="3"/>
  <c r="B86" i="3"/>
  <c r="A86" i="3"/>
  <c r="K85" i="3"/>
  <c r="J85" i="3"/>
  <c r="I85" i="3"/>
  <c r="H85" i="3"/>
  <c r="G85" i="3"/>
  <c r="E85" i="3"/>
  <c r="D85" i="3"/>
  <c r="B85" i="3"/>
  <c r="A85" i="3"/>
  <c r="P84" i="3"/>
  <c r="O84" i="3"/>
  <c r="N84" i="3"/>
  <c r="M84" i="3"/>
  <c r="K84" i="3"/>
  <c r="J84" i="3"/>
  <c r="I84" i="3"/>
  <c r="H84" i="3"/>
  <c r="G84" i="3"/>
  <c r="E84" i="3"/>
  <c r="D84" i="3"/>
  <c r="B84" i="3"/>
  <c r="A84" i="3"/>
  <c r="P83" i="3"/>
  <c r="O83" i="3"/>
  <c r="N83" i="3"/>
  <c r="M83" i="3"/>
  <c r="K83" i="3"/>
  <c r="J83" i="3"/>
  <c r="I83" i="3"/>
  <c r="H83" i="3"/>
  <c r="G83" i="3"/>
  <c r="E83" i="3"/>
  <c r="D83" i="3"/>
  <c r="C83" i="3"/>
  <c r="B83" i="3"/>
  <c r="A83" i="3"/>
  <c r="P82" i="3"/>
  <c r="N82" i="3"/>
  <c r="M82" i="3"/>
  <c r="K82" i="3"/>
  <c r="J82" i="3"/>
  <c r="I82" i="3"/>
  <c r="H82" i="3"/>
  <c r="G82" i="3"/>
  <c r="E82" i="3"/>
  <c r="D82" i="3"/>
  <c r="C82" i="3"/>
  <c r="B82" i="3"/>
  <c r="A82" i="3"/>
  <c r="P81" i="3"/>
  <c r="N81" i="3"/>
  <c r="M81" i="3"/>
  <c r="K81" i="3"/>
  <c r="J81" i="3"/>
  <c r="I81" i="3"/>
  <c r="H81" i="3"/>
  <c r="G81" i="3"/>
  <c r="E81" i="3"/>
  <c r="D81" i="3"/>
  <c r="C81" i="3"/>
  <c r="B81" i="3"/>
  <c r="A81" i="3"/>
  <c r="P80" i="3"/>
  <c r="N80" i="3"/>
  <c r="M80" i="3"/>
  <c r="K80" i="3"/>
  <c r="J80" i="3"/>
  <c r="I80" i="3"/>
  <c r="H80" i="3"/>
  <c r="G80" i="3"/>
  <c r="E80" i="3"/>
  <c r="D80" i="3"/>
  <c r="C80" i="3"/>
  <c r="B80" i="3"/>
  <c r="A80" i="3"/>
  <c r="P79" i="3"/>
  <c r="N79" i="3"/>
  <c r="M79" i="3"/>
  <c r="K79" i="3"/>
  <c r="J79" i="3"/>
  <c r="I79" i="3"/>
  <c r="H79" i="3"/>
  <c r="G79" i="3"/>
  <c r="E79" i="3"/>
  <c r="D79" i="3"/>
  <c r="C79" i="3"/>
  <c r="B79" i="3"/>
  <c r="A79" i="3"/>
  <c r="P78" i="3"/>
  <c r="N78" i="3"/>
  <c r="M78" i="3"/>
  <c r="K78" i="3"/>
  <c r="J78" i="3"/>
  <c r="I78" i="3"/>
  <c r="H78" i="3"/>
  <c r="G78" i="3"/>
  <c r="E78" i="3"/>
  <c r="D78" i="3"/>
  <c r="C78" i="3"/>
  <c r="B78" i="3"/>
  <c r="A78" i="3"/>
  <c r="P77" i="3"/>
  <c r="O77" i="3"/>
  <c r="N77" i="3"/>
  <c r="M77" i="3"/>
  <c r="K77" i="3"/>
  <c r="J77" i="3"/>
  <c r="I77" i="3"/>
  <c r="H77" i="3"/>
  <c r="G77" i="3"/>
  <c r="E77" i="3"/>
  <c r="D77" i="3"/>
  <c r="C77" i="3"/>
  <c r="B77" i="3"/>
  <c r="A77" i="3"/>
  <c r="P76" i="3"/>
  <c r="O76" i="3"/>
  <c r="N76" i="3"/>
  <c r="M76" i="3"/>
  <c r="K76" i="3"/>
  <c r="J76" i="3"/>
  <c r="I76" i="3"/>
  <c r="H76" i="3"/>
  <c r="G76" i="3"/>
  <c r="D76" i="3"/>
  <c r="C76" i="3"/>
  <c r="B76" i="3"/>
  <c r="A76" i="3"/>
  <c r="P75" i="3"/>
  <c r="O75" i="3"/>
  <c r="N75" i="3"/>
  <c r="M75" i="3"/>
  <c r="K75" i="3"/>
  <c r="J75" i="3"/>
  <c r="I75" i="3"/>
  <c r="H75" i="3"/>
  <c r="G75" i="3"/>
  <c r="E75" i="3"/>
  <c r="D75" i="3"/>
  <c r="C75" i="3"/>
  <c r="B75" i="3"/>
  <c r="A75" i="3"/>
  <c r="P74" i="3"/>
  <c r="O74" i="3"/>
  <c r="N74" i="3"/>
  <c r="M74" i="3"/>
  <c r="K74" i="3"/>
  <c r="J74" i="3"/>
  <c r="H74" i="3"/>
  <c r="G74" i="3"/>
  <c r="E74" i="3"/>
  <c r="D74" i="3"/>
  <c r="C74" i="3"/>
  <c r="B74" i="3"/>
  <c r="A74" i="3"/>
  <c r="P73" i="3"/>
  <c r="O73" i="3"/>
  <c r="N73" i="3"/>
  <c r="M73" i="3"/>
  <c r="K73" i="3"/>
  <c r="J73" i="3"/>
  <c r="H73" i="3"/>
  <c r="G73" i="3"/>
  <c r="E73" i="3"/>
  <c r="D73" i="3"/>
  <c r="C73" i="3"/>
  <c r="B73" i="3"/>
  <c r="A73" i="3"/>
  <c r="Q72" i="3"/>
  <c r="P72" i="3"/>
  <c r="O72" i="3"/>
  <c r="N72" i="3"/>
  <c r="M72" i="3"/>
  <c r="K72" i="3"/>
  <c r="J72" i="3"/>
  <c r="H72" i="3"/>
  <c r="G72" i="3"/>
  <c r="P71" i="3"/>
  <c r="O71" i="3"/>
  <c r="N71" i="3"/>
  <c r="M71" i="3"/>
  <c r="K71" i="3"/>
  <c r="J71" i="3"/>
  <c r="H71" i="3"/>
  <c r="G71" i="3"/>
  <c r="D71" i="3"/>
  <c r="C71" i="3"/>
  <c r="B71" i="3"/>
  <c r="A71" i="3"/>
  <c r="P70" i="3"/>
  <c r="O70" i="3"/>
  <c r="N70" i="3"/>
  <c r="M70" i="3"/>
  <c r="K70" i="3"/>
  <c r="J70" i="3"/>
  <c r="H70" i="3"/>
  <c r="G70" i="3"/>
  <c r="D70" i="3"/>
  <c r="C70" i="3"/>
  <c r="B70" i="3"/>
  <c r="A70" i="3"/>
  <c r="P69" i="3"/>
  <c r="O69" i="3"/>
  <c r="N69" i="3"/>
  <c r="M69" i="3"/>
  <c r="K69" i="3"/>
  <c r="J69" i="3"/>
  <c r="H69" i="3"/>
  <c r="G69" i="3"/>
  <c r="D69" i="3"/>
  <c r="C69" i="3"/>
  <c r="B69" i="3"/>
  <c r="A69" i="3"/>
  <c r="P68" i="3"/>
  <c r="O68" i="3"/>
  <c r="N68" i="3"/>
  <c r="M68" i="3"/>
  <c r="K68" i="3"/>
  <c r="J68" i="3"/>
  <c r="H68" i="3"/>
  <c r="G68" i="3"/>
  <c r="D68" i="3"/>
  <c r="C68" i="3"/>
  <c r="B68" i="3"/>
  <c r="A68" i="3"/>
  <c r="P67" i="3"/>
  <c r="O67" i="3"/>
  <c r="N67" i="3"/>
  <c r="M67" i="3"/>
  <c r="K67" i="3"/>
  <c r="J67" i="3"/>
  <c r="H67" i="3"/>
  <c r="G67" i="3"/>
  <c r="D67" i="3"/>
  <c r="B67" i="3"/>
  <c r="A67" i="3"/>
  <c r="P66" i="3"/>
  <c r="O66" i="3"/>
  <c r="N66" i="3"/>
  <c r="M66" i="3"/>
  <c r="P65" i="3"/>
  <c r="O65" i="3"/>
  <c r="N65" i="3"/>
  <c r="M65" i="3"/>
  <c r="K65" i="3"/>
  <c r="J65" i="3"/>
  <c r="I65" i="3"/>
  <c r="H65" i="3"/>
  <c r="G65" i="3"/>
  <c r="D65" i="3"/>
  <c r="C65" i="3"/>
  <c r="B65" i="3"/>
  <c r="A65" i="3"/>
  <c r="K64" i="3"/>
  <c r="J64" i="3"/>
  <c r="I64" i="3"/>
  <c r="H64" i="3"/>
  <c r="G64" i="3"/>
  <c r="D64" i="3"/>
  <c r="C64" i="3"/>
  <c r="B64" i="3"/>
  <c r="A64" i="3"/>
  <c r="P63" i="3"/>
  <c r="O63" i="3"/>
  <c r="N63" i="3"/>
  <c r="M63" i="3"/>
  <c r="K63" i="3"/>
  <c r="J63" i="3"/>
  <c r="I63" i="3"/>
  <c r="H63" i="3"/>
  <c r="G63" i="3"/>
  <c r="E63" i="3"/>
  <c r="D63" i="3"/>
  <c r="C63" i="3"/>
  <c r="B63" i="3"/>
  <c r="A63" i="3"/>
  <c r="P62" i="3"/>
  <c r="O62" i="3"/>
  <c r="N62" i="3"/>
  <c r="M62" i="3"/>
  <c r="K62" i="3"/>
  <c r="J62" i="3"/>
  <c r="I62" i="3"/>
  <c r="H62" i="3"/>
  <c r="G62" i="3"/>
  <c r="E62" i="3"/>
  <c r="D62" i="3"/>
  <c r="C62" i="3"/>
  <c r="B62" i="3"/>
  <c r="A62" i="3"/>
  <c r="K61" i="3"/>
  <c r="J61" i="3"/>
  <c r="I61" i="3"/>
  <c r="H61" i="3"/>
  <c r="G61" i="3"/>
  <c r="E61" i="3"/>
  <c r="D61" i="3"/>
  <c r="C61" i="3"/>
  <c r="B61" i="3"/>
  <c r="A61" i="3"/>
  <c r="P60" i="3"/>
  <c r="N60" i="3" s="1"/>
  <c r="M60" i="3"/>
  <c r="J60" i="3"/>
  <c r="I60" i="3"/>
  <c r="H60" i="3"/>
  <c r="G60" i="3"/>
  <c r="E60" i="3"/>
  <c r="D60" i="3"/>
  <c r="C60" i="3"/>
  <c r="B60" i="3"/>
  <c r="A60" i="3"/>
  <c r="P59" i="3"/>
  <c r="N59" i="3" s="1"/>
  <c r="K59" i="3"/>
  <c r="J59" i="3"/>
  <c r="H59" i="3" s="1"/>
  <c r="I59" i="3"/>
  <c r="G59" i="3"/>
  <c r="E59" i="3"/>
  <c r="D59" i="3"/>
  <c r="C59" i="3"/>
  <c r="B59" i="3"/>
  <c r="A59" i="3"/>
  <c r="P58" i="3"/>
  <c r="N58" i="3" s="1"/>
  <c r="K58" i="3"/>
  <c r="J58" i="3"/>
  <c r="H58" i="3"/>
  <c r="G58" i="3"/>
  <c r="E58" i="3"/>
  <c r="D58" i="3"/>
  <c r="B58" i="3"/>
  <c r="A58" i="3"/>
  <c r="P57" i="3"/>
  <c r="N57" i="3" s="1"/>
  <c r="K57" i="3"/>
  <c r="J57" i="3"/>
  <c r="H57" i="3"/>
  <c r="G57" i="3"/>
  <c r="E57" i="3"/>
  <c r="D57" i="3"/>
  <c r="C57" i="3"/>
  <c r="B57" i="3"/>
  <c r="A57" i="3"/>
  <c r="E56" i="3"/>
  <c r="D56" i="3"/>
  <c r="C56" i="3"/>
  <c r="B56" i="3"/>
  <c r="A56" i="3"/>
  <c r="Q55" i="3"/>
  <c r="P55" i="3"/>
  <c r="O55" i="3"/>
  <c r="N55" i="3"/>
  <c r="M55" i="3"/>
  <c r="K55" i="3"/>
  <c r="J55" i="3"/>
  <c r="I55" i="3"/>
  <c r="H55" i="3"/>
  <c r="E55" i="3"/>
  <c r="D55" i="3"/>
  <c r="C55" i="3"/>
  <c r="B55" i="3"/>
  <c r="A55" i="3"/>
  <c r="Q54" i="3"/>
  <c r="P54" i="3"/>
  <c r="O54" i="3"/>
  <c r="N54" i="3"/>
  <c r="M54" i="3"/>
  <c r="K54" i="3"/>
  <c r="J54" i="3"/>
  <c r="I54" i="3"/>
  <c r="H54" i="3"/>
  <c r="E54" i="3"/>
  <c r="D54" i="3"/>
  <c r="C54" i="3"/>
  <c r="B54" i="3"/>
  <c r="A54" i="3"/>
  <c r="Q53" i="3"/>
  <c r="P53" i="3"/>
  <c r="O53" i="3"/>
  <c r="N53" i="3"/>
  <c r="M53" i="3"/>
  <c r="K53" i="3"/>
  <c r="J53" i="3"/>
  <c r="I53" i="3"/>
  <c r="H53" i="3"/>
  <c r="E53" i="3"/>
  <c r="D53" i="3"/>
  <c r="C53" i="3"/>
  <c r="B53" i="3"/>
  <c r="A53" i="3"/>
  <c r="K52" i="3"/>
  <c r="J52" i="3"/>
  <c r="I52" i="3"/>
  <c r="H52" i="3"/>
  <c r="E52" i="3"/>
  <c r="D52" i="3"/>
  <c r="C52" i="3"/>
  <c r="B52" i="3"/>
  <c r="A52" i="3"/>
  <c r="Q51" i="3"/>
  <c r="P51" i="3"/>
  <c r="O51" i="3"/>
  <c r="N51" i="3"/>
  <c r="M51" i="3"/>
  <c r="K51" i="3"/>
  <c r="J51" i="3"/>
  <c r="I51" i="3"/>
  <c r="H51" i="3"/>
  <c r="E51" i="3"/>
  <c r="D51" i="3"/>
  <c r="B51" i="3"/>
  <c r="A51" i="3"/>
  <c r="Q50" i="3"/>
  <c r="P50" i="3"/>
  <c r="O50" i="3"/>
  <c r="N50" i="3"/>
  <c r="M50" i="3"/>
  <c r="K50" i="3"/>
  <c r="J50" i="3"/>
  <c r="I50" i="3"/>
  <c r="H50" i="3"/>
  <c r="E50" i="3"/>
  <c r="D50" i="3"/>
  <c r="C50" i="3"/>
  <c r="B50" i="3"/>
  <c r="A50" i="3"/>
  <c r="Q49" i="3"/>
  <c r="P49" i="3"/>
  <c r="N49" i="3" s="1"/>
  <c r="O49" i="3"/>
  <c r="M49" i="3"/>
  <c r="K49" i="3"/>
  <c r="J49" i="3"/>
  <c r="I49" i="3"/>
  <c r="H49" i="3"/>
  <c r="E49" i="3"/>
  <c r="D49" i="3"/>
  <c r="C49" i="3"/>
  <c r="B49" i="3"/>
  <c r="A49" i="3"/>
  <c r="Q48" i="3"/>
  <c r="P48" i="3"/>
  <c r="O48" i="3"/>
  <c r="N48" i="3"/>
  <c r="M48" i="3"/>
  <c r="K48" i="3"/>
  <c r="J48" i="3"/>
  <c r="I48" i="3"/>
  <c r="H48" i="3"/>
  <c r="E48" i="3"/>
  <c r="D48" i="3"/>
  <c r="C48" i="3"/>
  <c r="B48" i="3"/>
  <c r="A48" i="3"/>
  <c r="Q47" i="3"/>
  <c r="P47" i="3"/>
  <c r="O47" i="3"/>
  <c r="N47" i="3"/>
  <c r="M47" i="3"/>
  <c r="E47" i="3"/>
  <c r="D47" i="3"/>
  <c r="C47" i="3"/>
  <c r="B47" i="3"/>
  <c r="A47" i="3"/>
  <c r="Q46" i="3"/>
  <c r="P46" i="3"/>
  <c r="O46" i="3"/>
  <c r="N46" i="3"/>
  <c r="M46" i="3"/>
  <c r="K46" i="3"/>
  <c r="J46" i="3"/>
  <c r="I46" i="3"/>
  <c r="H46" i="3"/>
  <c r="G46" i="3"/>
  <c r="E46" i="3"/>
  <c r="D46" i="3"/>
  <c r="C46" i="3"/>
  <c r="B46" i="3"/>
  <c r="A46" i="3"/>
  <c r="Q45" i="3"/>
  <c r="P45" i="3"/>
  <c r="O45" i="3"/>
  <c r="N45" i="3"/>
  <c r="M45" i="3"/>
  <c r="K45" i="3"/>
  <c r="J45" i="3"/>
  <c r="I45" i="3"/>
  <c r="H45" i="3"/>
  <c r="G45" i="3"/>
  <c r="E45" i="3"/>
  <c r="D45" i="3"/>
  <c r="C45" i="3"/>
  <c r="B45" i="3"/>
  <c r="A45" i="3"/>
  <c r="Q44" i="3"/>
  <c r="P44" i="3"/>
  <c r="O44" i="3"/>
  <c r="N44" i="3"/>
  <c r="M44" i="3"/>
  <c r="K44" i="3"/>
  <c r="J44" i="3"/>
  <c r="I44" i="3"/>
  <c r="H44" i="3"/>
  <c r="G44" i="3"/>
  <c r="E44" i="3"/>
  <c r="D44" i="3"/>
  <c r="C44" i="3"/>
  <c r="B44" i="3"/>
  <c r="A44" i="3"/>
  <c r="Q43" i="3"/>
  <c r="P43" i="3"/>
  <c r="O43" i="3"/>
  <c r="N43" i="3"/>
  <c r="M43" i="3"/>
  <c r="K43" i="3"/>
  <c r="J43" i="3"/>
  <c r="I43" i="3"/>
  <c r="H43" i="3"/>
  <c r="G43" i="3"/>
  <c r="E43" i="3"/>
  <c r="D43" i="3"/>
  <c r="C43" i="3"/>
  <c r="B43" i="3"/>
  <c r="A43" i="3"/>
  <c r="Q42" i="3"/>
  <c r="P42" i="3"/>
  <c r="O42" i="3"/>
  <c r="N42" i="3"/>
  <c r="M42" i="3"/>
  <c r="K42" i="3"/>
  <c r="J42" i="3"/>
  <c r="I42" i="3"/>
  <c r="H42" i="3"/>
  <c r="G42" i="3"/>
  <c r="E42" i="3"/>
  <c r="D42" i="3"/>
  <c r="C42" i="3"/>
  <c r="B42" i="3"/>
  <c r="A42" i="3"/>
  <c r="M41" i="3"/>
  <c r="K41" i="3"/>
  <c r="J41" i="3"/>
  <c r="I41" i="3"/>
  <c r="H41" i="3"/>
  <c r="G41" i="3"/>
  <c r="E41" i="3"/>
  <c r="D41" i="3"/>
  <c r="C41" i="3"/>
  <c r="B41" i="3"/>
  <c r="A41" i="3"/>
  <c r="K40" i="3"/>
  <c r="J40" i="3"/>
  <c r="I40" i="3"/>
  <c r="H40" i="3"/>
  <c r="G40" i="3"/>
  <c r="E40" i="3"/>
  <c r="D40" i="3"/>
  <c r="C40" i="3"/>
  <c r="B40" i="3"/>
  <c r="A40" i="3"/>
  <c r="Q39" i="3"/>
  <c r="P39" i="3"/>
  <c r="O39" i="3"/>
  <c r="N39" i="3"/>
  <c r="M39" i="3"/>
  <c r="K39" i="3"/>
  <c r="J39" i="3"/>
  <c r="I39" i="3"/>
  <c r="H39" i="3"/>
  <c r="G39" i="3"/>
  <c r="E39" i="3"/>
  <c r="D39" i="3"/>
  <c r="C39" i="3"/>
  <c r="B39" i="3"/>
  <c r="A39" i="3"/>
  <c r="Q38" i="3"/>
  <c r="P38" i="3"/>
  <c r="O38" i="3"/>
  <c r="N38" i="3"/>
  <c r="M38" i="3"/>
  <c r="K38" i="3"/>
  <c r="J38" i="3"/>
  <c r="I38" i="3"/>
  <c r="H38" i="3"/>
  <c r="G38" i="3"/>
  <c r="E38" i="3"/>
  <c r="D38" i="3"/>
  <c r="C38" i="3"/>
  <c r="B38" i="3"/>
  <c r="A38" i="3"/>
  <c r="Q37" i="3"/>
  <c r="P37" i="3"/>
  <c r="O37" i="3"/>
  <c r="N37" i="3"/>
  <c r="M37" i="3"/>
  <c r="J37" i="3"/>
  <c r="H37" i="3"/>
  <c r="G37" i="3"/>
  <c r="E37" i="3"/>
  <c r="D37" i="3"/>
  <c r="C37" i="3"/>
  <c r="B37" i="3"/>
  <c r="A37" i="3"/>
  <c r="Q36" i="3"/>
  <c r="P36" i="3"/>
  <c r="O36" i="3"/>
  <c r="N36" i="3"/>
  <c r="M36" i="3"/>
  <c r="K36" i="3"/>
  <c r="J36" i="3"/>
  <c r="I36" i="3"/>
  <c r="H36" i="3"/>
  <c r="G36" i="3"/>
  <c r="E36" i="3"/>
  <c r="D36" i="3"/>
  <c r="C36" i="3"/>
  <c r="B36" i="3"/>
  <c r="A36" i="3"/>
  <c r="E35" i="3"/>
  <c r="D35" i="3"/>
  <c r="C35" i="3"/>
  <c r="B35" i="3"/>
  <c r="A35" i="3"/>
  <c r="Q34" i="3"/>
  <c r="P34" i="3"/>
  <c r="O34" i="3"/>
  <c r="M34" i="3"/>
  <c r="K34" i="3"/>
  <c r="J34" i="3"/>
  <c r="I34" i="3"/>
  <c r="H34" i="3"/>
  <c r="G34" i="3"/>
  <c r="E34" i="3"/>
  <c r="D34" i="3"/>
  <c r="C34" i="3"/>
  <c r="B34" i="3"/>
  <c r="A34" i="3"/>
  <c r="Q33" i="3"/>
  <c r="P33" i="3"/>
  <c r="N33" i="3"/>
  <c r="M33" i="3"/>
  <c r="K33" i="3"/>
  <c r="J33" i="3"/>
  <c r="H33" i="3"/>
  <c r="G33" i="3"/>
  <c r="E33" i="3"/>
  <c r="D33" i="3"/>
  <c r="C33" i="3"/>
  <c r="B33" i="3"/>
  <c r="A33" i="3"/>
  <c r="Q32" i="3"/>
  <c r="P32" i="3"/>
  <c r="O32" i="3"/>
  <c r="N32" i="3"/>
  <c r="M32" i="3"/>
  <c r="K32" i="3"/>
  <c r="J32" i="3"/>
  <c r="H32" i="3"/>
  <c r="G32" i="3"/>
  <c r="E32" i="3"/>
  <c r="D32" i="3"/>
  <c r="C32" i="3"/>
  <c r="B32" i="3"/>
  <c r="A32" i="3"/>
  <c r="Q31" i="3"/>
  <c r="P31" i="3"/>
  <c r="O31" i="3"/>
  <c r="N31" i="3"/>
  <c r="M31" i="3"/>
  <c r="K31" i="3"/>
  <c r="J31" i="3"/>
  <c r="H31" i="3"/>
  <c r="G31" i="3"/>
  <c r="E31" i="3"/>
  <c r="D31" i="3"/>
  <c r="C31" i="3"/>
  <c r="B31" i="3"/>
  <c r="A31" i="3"/>
  <c r="Q30" i="3"/>
  <c r="P30" i="3"/>
  <c r="O30" i="3"/>
  <c r="N30" i="3"/>
  <c r="M30" i="3"/>
  <c r="K30" i="3"/>
  <c r="J30" i="3"/>
  <c r="H30" i="3"/>
  <c r="G30" i="3"/>
  <c r="E30" i="3"/>
  <c r="D30" i="3"/>
  <c r="C30" i="3"/>
  <c r="B30" i="3"/>
  <c r="A30" i="3"/>
  <c r="Q29" i="3"/>
  <c r="P29" i="3"/>
  <c r="O29" i="3"/>
  <c r="N29" i="3"/>
  <c r="M29" i="3"/>
  <c r="K29" i="3"/>
  <c r="J29" i="3"/>
  <c r="H29" i="3"/>
  <c r="G29" i="3"/>
  <c r="E29" i="3"/>
  <c r="D29" i="3"/>
  <c r="C29" i="3"/>
  <c r="B29" i="3"/>
  <c r="A29" i="3"/>
  <c r="Q28" i="3"/>
  <c r="P28" i="3"/>
  <c r="O28" i="3"/>
  <c r="N28" i="3"/>
  <c r="M28" i="3"/>
  <c r="K28" i="3"/>
  <c r="J28" i="3"/>
  <c r="H28" i="3"/>
  <c r="G28" i="3"/>
  <c r="E28" i="3"/>
  <c r="D28" i="3"/>
  <c r="C28" i="3"/>
  <c r="B28" i="3"/>
  <c r="A28" i="3"/>
  <c r="Q27" i="3"/>
  <c r="P27" i="3"/>
  <c r="O27" i="3"/>
  <c r="N27" i="3"/>
  <c r="M27" i="3"/>
  <c r="K27" i="3"/>
  <c r="J27" i="3"/>
  <c r="H27" i="3"/>
  <c r="G27" i="3"/>
  <c r="E27" i="3"/>
  <c r="D27" i="3"/>
  <c r="C27" i="3"/>
  <c r="B27" i="3"/>
  <c r="A27" i="3"/>
  <c r="Q26" i="3"/>
  <c r="P26" i="3"/>
  <c r="O26" i="3"/>
  <c r="N26" i="3"/>
  <c r="M26" i="3"/>
  <c r="K26" i="3"/>
  <c r="J26" i="3"/>
  <c r="H26" i="3"/>
  <c r="G26" i="3"/>
  <c r="E26" i="3"/>
  <c r="D26" i="3"/>
  <c r="C26" i="3"/>
  <c r="B26" i="3"/>
  <c r="A26" i="3"/>
  <c r="Q25" i="3"/>
  <c r="P25" i="3"/>
  <c r="O25" i="3"/>
  <c r="N25" i="3"/>
  <c r="M25" i="3"/>
  <c r="K25" i="3"/>
  <c r="J25" i="3"/>
  <c r="H25" i="3"/>
  <c r="G25" i="3"/>
  <c r="E25" i="3"/>
  <c r="D25" i="3"/>
  <c r="C25" i="3"/>
  <c r="B25" i="3"/>
  <c r="A25" i="3"/>
  <c r="Q24" i="3"/>
  <c r="P24" i="3"/>
  <c r="O24" i="3"/>
  <c r="N24" i="3"/>
  <c r="M24" i="3"/>
  <c r="K24" i="3"/>
  <c r="J24" i="3"/>
  <c r="H24" i="3"/>
  <c r="G24" i="3"/>
  <c r="E24" i="3"/>
  <c r="D24" i="3"/>
  <c r="C24" i="3"/>
  <c r="B24" i="3"/>
  <c r="A24" i="3"/>
  <c r="Q23" i="3"/>
  <c r="P23" i="3"/>
  <c r="O23" i="3"/>
  <c r="N23" i="3"/>
  <c r="M23" i="3"/>
  <c r="K23" i="3"/>
  <c r="J23" i="3"/>
  <c r="H23" i="3"/>
  <c r="G23" i="3"/>
  <c r="E23" i="3"/>
  <c r="D23" i="3"/>
  <c r="C23" i="3"/>
  <c r="B23" i="3"/>
  <c r="A23" i="3"/>
  <c r="Q22" i="3"/>
  <c r="P22" i="3"/>
  <c r="O22" i="3"/>
  <c r="N22" i="3"/>
  <c r="M22" i="3"/>
  <c r="K22" i="3"/>
  <c r="J22" i="3"/>
  <c r="H22" i="3"/>
  <c r="G22" i="3"/>
  <c r="E22" i="3"/>
  <c r="D22" i="3"/>
  <c r="C22" i="3"/>
  <c r="B22" i="3"/>
  <c r="A22" i="3"/>
  <c r="Q21" i="3"/>
  <c r="P21" i="3"/>
  <c r="O21" i="3"/>
  <c r="N21" i="3"/>
  <c r="M21" i="3"/>
  <c r="K21" i="3"/>
  <c r="J21" i="3"/>
  <c r="H21" i="3"/>
  <c r="G21" i="3"/>
  <c r="E21" i="3"/>
  <c r="D21" i="3"/>
  <c r="C21" i="3"/>
  <c r="B21" i="3"/>
  <c r="A21" i="3"/>
  <c r="Q20" i="3"/>
  <c r="P20" i="3"/>
  <c r="O20" i="3"/>
  <c r="N20" i="3"/>
  <c r="M20" i="3"/>
  <c r="K20" i="3"/>
  <c r="J20" i="3"/>
  <c r="H20" i="3"/>
  <c r="G20" i="3"/>
  <c r="E20" i="3"/>
  <c r="D20" i="3"/>
  <c r="C20" i="3"/>
  <c r="B20" i="3"/>
  <c r="A20" i="3"/>
  <c r="Q19" i="3"/>
  <c r="P19" i="3"/>
  <c r="O19" i="3"/>
  <c r="N19" i="3"/>
  <c r="M19" i="3"/>
  <c r="K19" i="3"/>
  <c r="J19" i="3"/>
  <c r="H19" i="3"/>
  <c r="G19" i="3"/>
  <c r="E19" i="3"/>
  <c r="D19" i="3"/>
  <c r="C19" i="3"/>
  <c r="B19" i="3"/>
  <c r="A19" i="3"/>
  <c r="Q18" i="3"/>
  <c r="P18" i="3"/>
  <c r="O18" i="3"/>
  <c r="N18" i="3"/>
  <c r="M18" i="3"/>
  <c r="K18" i="3"/>
  <c r="J18" i="3"/>
  <c r="H18" i="3"/>
  <c r="G18" i="3"/>
  <c r="E18" i="3"/>
  <c r="D18" i="3"/>
  <c r="C18" i="3"/>
  <c r="B18" i="3"/>
  <c r="A18" i="3"/>
  <c r="Q17" i="3"/>
  <c r="P17" i="3"/>
  <c r="O17" i="3"/>
  <c r="N17" i="3"/>
  <c r="M17" i="3"/>
  <c r="K17" i="3"/>
  <c r="J17" i="3"/>
  <c r="H17" i="3"/>
  <c r="G17" i="3"/>
  <c r="E17" i="3"/>
  <c r="D17" i="3"/>
  <c r="C17" i="3"/>
  <c r="B17" i="3"/>
  <c r="A17" i="3"/>
  <c r="Q16" i="3"/>
  <c r="P16" i="3"/>
  <c r="O16" i="3"/>
  <c r="N16" i="3"/>
  <c r="M16" i="3"/>
  <c r="K16" i="3"/>
  <c r="J16" i="3"/>
  <c r="H16" i="3"/>
  <c r="G16" i="3"/>
  <c r="E16" i="3"/>
  <c r="D16" i="3"/>
  <c r="C16" i="3"/>
  <c r="B16" i="3"/>
  <c r="A16" i="3"/>
  <c r="Q15" i="3"/>
  <c r="P15" i="3"/>
  <c r="O15" i="3"/>
  <c r="N15" i="3"/>
  <c r="M15" i="3"/>
  <c r="K15" i="3"/>
  <c r="J15" i="3"/>
  <c r="H15" i="3"/>
  <c r="G15" i="3"/>
  <c r="E15" i="3"/>
  <c r="D15" i="3"/>
  <c r="C15" i="3"/>
  <c r="B15" i="3"/>
  <c r="A15" i="3"/>
  <c r="Q14" i="3"/>
  <c r="P14" i="3"/>
  <c r="O14" i="3"/>
  <c r="N14" i="3"/>
  <c r="M14" i="3"/>
  <c r="K14" i="3"/>
  <c r="J14" i="3"/>
  <c r="H14" i="3"/>
  <c r="G14" i="3"/>
  <c r="E14" i="3"/>
  <c r="D14" i="3"/>
  <c r="C14" i="3"/>
  <c r="B14" i="3"/>
  <c r="A14" i="3"/>
  <c r="K13" i="3"/>
  <c r="J13" i="3"/>
  <c r="H13" i="3"/>
  <c r="G13" i="3"/>
  <c r="E13" i="3"/>
  <c r="D13" i="3"/>
  <c r="C13" i="3"/>
  <c r="B13" i="3"/>
  <c r="A13" i="3"/>
  <c r="Q12" i="3"/>
  <c r="P12" i="3"/>
  <c r="N12" i="3" s="1"/>
  <c r="O12" i="3"/>
  <c r="M12" i="3"/>
  <c r="K12" i="3"/>
  <c r="J12" i="3"/>
  <c r="H12" i="3"/>
  <c r="G12" i="3"/>
  <c r="E12" i="3"/>
  <c r="D12" i="3"/>
  <c r="B12" i="3"/>
  <c r="A12" i="3"/>
  <c r="Q11" i="3"/>
  <c r="P11" i="3"/>
  <c r="N11" i="3"/>
  <c r="M11" i="3"/>
  <c r="K11" i="3"/>
  <c r="J11" i="3"/>
  <c r="H11" i="3"/>
  <c r="G11" i="3"/>
  <c r="E11" i="3"/>
  <c r="D11" i="3"/>
  <c r="C11" i="3"/>
  <c r="B11" i="3"/>
  <c r="A11" i="3"/>
  <c r="Q10" i="3"/>
  <c r="P10" i="3"/>
  <c r="O10" i="3"/>
  <c r="N10" i="3"/>
  <c r="M10" i="3"/>
  <c r="K10" i="3"/>
  <c r="J10" i="3"/>
  <c r="H10" i="3"/>
  <c r="G10" i="3"/>
  <c r="E10" i="3"/>
  <c r="D10" i="3"/>
  <c r="C10" i="3"/>
  <c r="B10" i="3"/>
  <c r="A10" i="3"/>
  <c r="Q9" i="3"/>
  <c r="P9" i="3"/>
  <c r="N9" i="3" s="1"/>
  <c r="O9" i="3"/>
  <c r="M9" i="3"/>
  <c r="K9" i="3"/>
  <c r="J9" i="3"/>
  <c r="H9" i="3"/>
  <c r="G9" i="3"/>
  <c r="E9" i="3"/>
  <c r="D9" i="3"/>
  <c r="C9" i="3"/>
  <c r="B9" i="3"/>
  <c r="A9" i="3"/>
  <c r="Q8" i="3"/>
  <c r="M8" i="3"/>
  <c r="K8" i="3"/>
  <c r="J8" i="3"/>
  <c r="H8" i="3"/>
  <c r="G8" i="3"/>
  <c r="E8" i="3"/>
  <c r="D8" i="3"/>
  <c r="C8" i="3"/>
  <c r="B8" i="3"/>
  <c r="A8" i="3"/>
  <c r="Q7" i="3"/>
  <c r="P7" i="3"/>
  <c r="O7" i="3"/>
  <c r="N7" i="3"/>
  <c r="M7" i="3"/>
  <c r="K7" i="3"/>
  <c r="J7" i="3"/>
  <c r="H7" i="3"/>
  <c r="G7" i="3"/>
  <c r="E7" i="3"/>
  <c r="D7" i="3"/>
  <c r="B7" i="3"/>
  <c r="A7" i="3"/>
  <c r="Q6" i="3"/>
  <c r="P6" i="3"/>
  <c r="O6" i="3"/>
  <c r="N6" i="3"/>
  <c r="M6" i="3"/>
  <c r="K6" i="3"/>
  <c r="J6" i="3"/>
  <c r="H6" i="3"/>
  <c r="G6" i="3"/>
  <c r="E6" i="3"/>
  <c r="D6" i="3"/>
  <c r="C6" i="3"/>
  <c r="B6" i="3"/>
  <c r="A6" i="3"/>
  <c r="K5" i="3"/>
  <c r="J5" i="3"/>
  <c r="H5" i="3"/>
  <c r="G5" i="3"/>
  <c r="E5" i="3"/>
  <c r="D5" i="3"/>
  <c r="B5" i="3"/>
  <c r="A5" i="3"/>
  <c r="D50" i="4"/>
  <c r="B50" i="4" s="1"/>
  <c r="D49" i="4"/>
  <c r="B49" i="4"/>
  <c r="D48" i="4"/>
  <c r="B48" i="4" s="1"/>
  <c r="D47" i="4"/>
  <c r="B47" i="4" s="1"/>
  <c r="D46" i="4"/>
  <c r="B46" i="4" s="1"/>
  <c r="D45" i="4"/>
  <c r="B45" i="4"/>
  <c r="D44" i="4"/>
  <c r="B44" i="4" s="1"/>
  <c r="D43" i="4"/>
  <c r="B43" i="4"/>
  <c r="D42" i="4"/>
  <c r="B42" i="4" s="1"/>
  <c r="D41" i="4"/>
  <c r="B41" i="4"/>
  <c r="G40" i="4"/>
  <c r="F40" i="4" s="1"/>
  <c r="D40" i="4"/>
  <c r="B40" i="4" s="1"/>
  <c r="G39" i="4"/>
  <c r="F39" i="4" s="1"/>
  <c r="D39" i="4"/>
  <c r="B39" i="4" s="1"/>
  <c r="G38" i="4"/>
  <c r="F38" i="4" s="1"/>
  <c r="D38" i="4"/>
  <c r="B38" i="4" s="1"/>
  <c r="G37" i="4"/>
  <c r="F37" i="4" s="1"/>
  <c r="D37" i="4"/>
  <c r="B37" i="4"/>
  <c r="G36" i="4"/>
  <c r="F36" i="4" s="1"/>
  <c r="D36" i="4"/>
  <c r="B36" i="4" s="1"/>
  <c r="G35" i="4"/>
  <c r="F35" i="4" s="1"/>
  <c r="D35" i="4"/>
  <c r="B35" i="4"/>
  <c r="G34" i="4"/>
  <c r="F34" i="4" s="1"/>
  <c r="D34" i="4"/>
  <c r="B34" i="4"/>
  <c r="G33" i="4"/>
  <c r="F33" i="4" s="1"/>
  <c r="D33" i="4"/>
  <c r="B33" i="4"/>
  <c r="G32" i="4"/>
  <c r="F32" i="4" s="1"/>
  <c r="D32" i="4"/>
  <c r="B32" i="4" s="1"/>
  <c r="G31" i="4"/>
  <c r="F31" i="4" s="1"/>
  <c r="D31" i="4"/>
  <c r="B31" i="4" s="1"/>
  <c r="G30" i="4"/>
  <c r="F30" i="4" s="1"/>
  <c r="D30" i="4"/>
  <c r="B30" i="4" s="1"/>
  <c r="G29" i="4"/>
  <c r="F29" i="4" s="1"/>
  <c r="D29" i="4"/>
  <c r="B29" i="4"/>
  <c r="G28" i="4"/>
  <c r="F28" i="4" s="1"/>
  <c r="D28" i="4"/>
  <c r="B28" i="4" s="1"/>
  <c r="G27" i="4"/>
  <c r="F27" i="4" s="1"/>
  <c r="D27" i="4"/>
  <c r="B27" i="4"/>
  <c r="G26" i="4"/>
  <c r="F26" i="4" s="1"/>
  <c r="D26" i="4"/>
  <c r="B26" i="4"/>
  <c r="G25" i="4"/>
  <c r="F25" i="4" s="1"/>
  <c r="D25" i="4"/>
  <c r="B25" i="4"/>
  <c r="G24" i="4"/>
  <c r="F24" i="4" s="1"/>
  <c r="D24" i="4"/>
  <c r="B24" i="4" s="1"/>
  <c r="G23" i="4"/>
  <c r="F23" i="4" s="1"/>
  <c r="D23" i="4"/>
  <c r="B23" i="4" s="1"/>
  <c r="G22" i="4"/>
  <c r="F22" i="4" s="1"/>
  <c r="D22" i="4"/>
  <c r="B22" i="4" s="1"/>
  <c r="G21" i="4"/>
  <c r="F21" i="4" s="1"/>
  <c r="D21" i="4"/>
  <c r="B21" i="4"/>
  <c r="G20" i="4"/>
  <c r="F20" i="4" s="1"/>
  <c r="D20" i="4"/>
  <c r="B20" i="4" s="1"/>
  <c r="G19" i="4"/>
  <c r="F19" i="4" s="1"/>
  <c r="D19" i="4"/>
  <c r="B19" i="4"/>
  <c r="G18" i="4"/>
  <c r="F18" i="4" s="1"/>
  <c r="D18" i="4"/>
  <c r="B18" i="4"/>
  <c r="G17" i="4"/>
  <c r="F17" i="4" s="1"/>
  <c r="D17" i="4"/>
  <c r="B17" i="4"/>
  <c r="G16" i="4"/>
  <c r="F16" i="4" s="1"/>
  <c r="D16" i="4"/>
  <c r="B16" i="4" s="1"/>
  <c r="G15" i="4"/>
  <c r="F15" i="4" s="1"/>
  <c r="D15" i="4"/>
  <c r="B15" i="4" s="1"/>
  <c r="G14" i="4"/>
  <c r="F14" i="4" s="1"/>
  <c r="D14" i="4"/>
  <c r="B14" i="4" s="1"/>
  <c r="G13" i="4"/>
  <c r="F13" i="4" s="1"/>
  <c r="D13" i="4"/>
  <c r="B13" i="4"/>
  <c r="G12" i="4"/>
  <c r="F12" i="4" s="1"/>
  <c r="D12" i="4"/>
  <c r="B12" i="4" s="1"/>
  <c r="G11" i="4"/>
  <c r="F11" i="4" s="1"/>
  <c r="D11" i="4"/>
  <c r="B11" i="4"/>
  <c r="G10" i="4"/>
  <c r="F10" i="4" s="1"/>
  <c r="D10" i="4"/>
  <c r="B10" i="4"/>
  <c r="G9" i="4"/>
  <c r="F9" i="4" s="1"/>
  <c r="D9" i="4"/>
  <c r="B9" i="4"/>
  <c r="G8" i="4"/>
  <c r="F8" i="4" s="1"/>
  <c r="D8" i="4"/>
  <c r="B8" i="4" s="1"/>
  <c r="G7" i="4"/>
  <c r="F7" i="4" s="1"/>
  <c r="D7" i="4"/>
  <c r="B7" i="4" s="1"/>
  <c r="G6" i="4"/>
  <c r="F6" i="4" s="1"/>
  <c r="D6" i="4"/>
  <c r="B6" i="4" s="1"/>
  <c r="G5" i="4"/>
  <c r="F5" i="4" s="1"/>
  <c r="D5" i="4"/>
  <c r="B5" i="4"/>
  <c r="L32" i="2" l="1"/>
  <c r="K32" i="2" s="1"/>
  <c r="L31" i="2"/>
  <c r="K31" i="2"/>
  <c r="L30" i="2"/>
  <c r="K30" i="2" s="1"/>
  <c r="L29" i="2"/>
  <c r="K29" i="2" s="1"/>
  <c r="D29" i="2"/>
  <c r="C29" i="2" s="1"/>
  <c r="L28" i="2"/>
  <c r="K28" i="2" s="1"/>
  <c r="D28" i="2"/>
  <c r="C28" i="2" s="1"/>
  <c r="L27" i="2"/>
  <c r="K27" i="2" s="1"/>
  <c r="H27" i="2"/>
  <c r="G27" i="2" s="1"/>
  <c r="D27" i="2"/>
  <c r="C27" i="2" s="1"/>
  <c r="H26" i="2"/>
  <c r="G26" i="2" s="1"/>
  <c r="D26" i="2"/>
  <c r="C26" i="2" s="1"/>
  <c r="L25" i="2"/>
  <c r="K25" i="2" s="1"/>
  <c r="H25" i="2"/>
  <c r="G25" i="2" s="1"/>
  <c r="D25" i="2"/>
  <c r="C25" i="2" s="1"/>
  <c r="L24" i="2"/>
  <c r="K24" i="2"/>
  <c r="H24" i="2"/>
  <c r="G24" i="2" s="1"/>
  <c r="D24" i="2"/>
  <c r="C24" i="2" s="1"/>
  <c r="L23" i="2"/>
  <c r="K23" i="2" s="1"/>
  <c r="H23" i="2"/>
  <c r="G23" i="2"/>
  <c r="D23" i="2"/>
  <c r="C23" i="2" s="1"/>
  <c r="L22" i="2"/>
  <c r="K22" i="2" s="1"/>
  <c r="H22" i="2"/>
  <c r="G22" i="2" s="1"/>
  <c r="D22" i="2"/>
  <c r="C22" i="2"/>
  <c r="L21" i="2"/>
  <c r="K21" i="2" s="1"/>
  <c r="H21" i="2"/>
  <c r="G21" i="2" s="1"/>
  <c r="D21" i="2"/>
  <c r="C21" i="2" s="1"/>
  <c r="L20" i="2"/>
  <c r="K20" i="2" s="1"/>
  <c r="H20" i="2"/>
  <c r="G20" i="2" s="1"/>
  <c r="D20" i="2"/>
  <c r="C20" i="2" s="1"/>
  <c r="L19" i="2"/>
  <c r="K19" i="2" s="1"/>
  <c r="H19" i="2"/>
  <c r="G19" i="2"/>
  <c r="D19" i="2"/>
  <c r="C19" i="2" s="1"/>
  <c r="L18" i="2"/>
  <c r="K18" i="2" s="1"/>
  <c r="H18" i="2"/>
  <c r="G18" i="2" s="1"/>
  <c r="D18" i="2"/>
  <c r="C18" i="2"/>
  <c r="L17" i="2"/>
  <c r="K17" i="2" s="1"/>
  <c r="H17" i="2"/>
  <c r="G17" i="2" s="1"/>
  <c r="D17" i="2"/>
  <c r="C17" i="2" s="1"/>
  <c r="D16" i="2"/>
  <c r="C16" i="2" s="1"/>
  <c r="L15" i="2"/>
  <c r="K15" i="2" s="1"/>
  <c r="H15" i="2"/>
  <c r="G15" i="2" s="1"/>
  <c r="D15" i="2"/>
  <c r="C15" i="2" s="1"/>
  <c r="L14" i="2"/>
  <c r="K14" i="2"/>
  <c r="H14" i="2"/>
  <c r="G14" i="2" s="1"/>
  <c r="D14" i="2"/>
  <c r="C14" i="2" s="1"/>
  <c r="L13" i="2"/>
  <c r="K13" i="2" s="1"/>
  <c r="H13" i="2"/>
  <c r="G13" i="2"/>
  <c r="D13" i="2"/>
  <c r="C13" i="2" s="1"/>
  <c r="L12" i="2"/>
  <c r="K12" i="2" s="1"/>
  <c r="H12" i="2"/>
  <c r="G12" i="2" s="1"/>
  <c r="D12" i="2"/>
  <c r="C12" i="2"/>
  <c r="L11" i="2"/>
  <c r="K11" i="2" s="1"/>
  <c r="H11" i="2"/>
  <c r="G11" i="2" s="1"/>
  <c r="D11" i="2"/>
  <c r="C11" i="2" s="1"/>
  <c r="L10" i="2"/>
  <c r="K10" i="2"/>
  <c r="H10" i="2"/>
  <c r="G10" i="2" s="1"/>
  <c r="D10" i="2"/>
  <c r="C10" i="2" s="1"/>
  <c r="L9" i="2"/>
  <c r="K9" i="2" s="1"/>
  <c r="H9" i="2"/>
  <c r="G9" i="2" s="1"/>
  <c r="D9" i="2"/>
  <c r="C9" i="2" s="1"/>
  <c r="L8" i="2"/>
  <c r="K8" i="2" s="1"/>
  <c r="H8" i="2"/>
  <c r="G8" i="2" s="1"/>
  <c r="D8" i="2"/>
  <c r="C8" i="2"/>
  <c r="L7" i="2"/>
  <c r="K7" i="2" s="1"/>
  <c r="H7" i="2"/>
  <c r="G7" i="2" s="1"/>
  <c r="D7" i="2"/>
  <c r="C7" i="2" s="1"/>
  <c r="L6" i="2"/>
  <c r="K6" i="2"/>
  <c r="H6" i="2"/>
  <c r="G6" i="2" s="1"/>
  <c r="D6" i="2"/>
  <c r="C6" i="2" s="1"/>
  <c r="L5" i="2"/>
  <c r="K5" i="2" s="1"/>
  <c r="H5" i="2"/>
  <c r="G5" i="2" s="1"/>
  <c r="D5" i="2"/>
  <c r="C5" i="2" s="1"/>
  <c r="C132" i="1"/>
  <c r="B132" i="1" s="1"/>
  <c r="C128" i="1"/>
  <c r="B128" i="1" s="1"/>
  <c r="C127" i="1"/>
  <c r="B127" i="1" s="1"/>
  <c r="G126" i="1"/>
  <c r="F126" i="1" s="1"/>
  <c r="C126" i="1"/>
  <c r="B126" i="1" s="1"/>
  <c r="G125" i="1"/>
  <c r="F125" i="1" s="1"/>
  <c r="C125" i="1"/>
  <c r="B125" i="1" s="1"/>
  <c r="G124" i="1"/>
  <c r="F124" i="1" s="1"/>
  <c r="C124" i="1"/>
  <c r="B124" i="1" s="1"/>
  <c r="G123" i="1"/>
  <c r="F123" i="1" s="1"/>
  <c r="C123" i="1"/>
  <c r="B123" i="1" s="1"/>
  <c r="G122" i="1"/>
  <c r="F122" i="1" s="1"/>
  <c r="C122" i="1"/>
  <c r="B122" i="1" s="1"/>
  <c r="G121" i="1"/>
  <c r="F121" i="1" s="1"/>
  <c r="C121" i="1"/>
  <c r="B121" i="1" s="1"/>
  <c r="G120" i="1"/>
  <c r="F120" i="1" s="1"/>
  <c r="C120" i="1"/>
  <c r="B120" i="1" s="1"/>
  <c r="G119" i="1"/>
  <c r="F119" i="1" s="1"/>
  <c r="C119" i="1"/>
  <c r="B119" i="1" s="1"/>
  <c r="G118" i="1"/>
  <c r="F118" i="1" s="1"/>
  <c r="C118" i="1"/>
  <c r="B118" i="1" s="1"/>
  <c r="G117" i="1"/>
  <c r="F117" i="1" s="1"/>
  <c r="G116" i="1"/>
  <c r="F116" i="1" s="1"/>
  <c r="B116" i="1"/>
  <c r="G115" i="1"/>
  <c r="F115" i="1"/>
  <c r="C115" i="1"/>
  <c r="B115" i="1" s="1"/>
  <c r="G114" i="1"/>
  <c r="F114" i="1"/>
  <c r="C114" i="1"/>
  <c r="B114" i="1" s="1"/>
  <c r="G113" i="1"/>
  <c r="F113" i="1" s="1"/>
  <c r="C113" i="1"/>
  <c r="B113" i="1" s="1"/>
  <c r="G112" i="1"/>
  <c r="F112" i="1" s="1"/>
  <c r="C112" i="1"/>
  <c r="B112" i="1" s="1"/>
  <c r="G111" i="1"/>
  <c r="F111" i="1"/>
  <c r="C111" i="1"/>
  <c r="B111" i="1" s="1"/>
  <c r="G110" i="1"/>
  <c r="F110" i="1"/>
  <c r="G109" i="1"/>
  <c r="F109" i="1" s="1"/>
  <c r="G108" i="1"/>
  <c r="F108" i="1" s="1"/>
  <c r="C108" i="1"/>
  <c r="C109" i="1" s="1"/>
  <c r="B109" i="1" s="1"/>
  <c r="K107" i="1"/>
  <c r="J107" i="1" s="1"/>
  <c r="G107" i="1"/>
  <c r="F107" i="1" s="1"/>
  <c r="K106" i="1"/>
  <c r="J106" i="1" s="1"/>
  <c r="G106" i="1"/>
  <c r="F106" i="1"/>
  <c r="K105" i="1"/>
  <c r="J105" i="1" s="1"/>
  <c r="G105" i="1"/>
  <c r="F105" i="1" s="1"/>
  <c r="C105" i="1"/>
  <c r="B105" i="1" s="1"/>
  <c r="K104" i="1"/>
  <c r="J104" i="1" s="1"/>
  <c r="G104" i="1"/>
  <c r="F104" i="1" s="1"/>
  <c r="C104" i="1"/>
  <c r="B104" i="1"/>
  <c r="K103" i="1"/>
  <c r="J103" i="1" s="1"/>
  <c r="G103" i="1"/>
  <c r="F103" i="1"/>
  <c r="C103" i="1"/>
  <c r="B103" i="1" s="1"/>
  <c r="K102" i="1"/>
  <c r="J102" i="1" s="1"/>
  <c r="G102" i="1"/>
  <c r="F102" i="1" s="1"/>
  <c r="C102" i="1"/>
  <c r="B102" i="1" s="1"/>
  <c r="K101" i="1"/>
  <c r="J101" i="1" s="1"/>
  <c r="G101" i="1"/>
  <c r="F101" i="1"/>
  <c r="C101" i="1"/>
  <c r="B101" i="1" s="1"/>
  <c r="K100" i="1"/>
  <c r="J100" i="1"/>
  <c r="C100" i="1"/>
  <c r="B100" i="1" s="1"/>
  <c r="K99" i="1"/>
  <c r="J99" i="1"/>
  <c r="C99" i="1"/>
  <c r="B99" i="1" s="1"/>
  <c r="K98" i="1"/>
  <c r="J98" i="1" s="1"/>
  <c r="G98" i="1"/>
  <c r="F98" i="1"/>
  <c r="C98" i="1"/>
  <c r="B98" i="1" s="1"/>
  <c r="K97" i="1"/>
  <c r="J97" i="1" s="1"/>
  <c r="G97" i="1"/>
  <c r="F97" i="1" s="1"/>
  <c r="C97" i="1"/>
  <c r="B97" i="1" s="1"/>
  <c r="K96" i="1"/>
  <c r="J96" i="1" s="1"/>
  <c r="G96" i="1"/>
  <c r="G99" i="1" s="1"/>
  <c r="F99" i="1" s="1"/>
  <c r="C96" i="1"/>
  <c r="B96" i="1" s="1"/>
  <c r="K95" i="1"/>
  <c r="J95" i="1"/>
  <c r="C95" i="1"/>
  <c r="B95" i="1"/>
  <c r="K94" i="1"/>
  <c r="J94" i="1" s="1"/>
  <c r="C94" i="1"/>
  <c r="B94" i="1"/>
  <c r="G93" i="1"/>
  <c r="F93" i="1" s="1"/>
  <c r="C93" i="1"/>
  <c r="B93" i="1" s="1"/>
  <c r="K92" i="1"/>
  <c r="K93" i="1" s="1"/>
  <c r="J93" i="1" s="1"/>
  <c r="G92" i="1"/>
  <c r="F92" i="1" s="1"/>
  <c r="C92" i="1"/>
  <c r="B92" i="1" s="1"/>
  <c r="K91" i="1"/>
  <c r="J91" i="1"/>
  <c r="G91" i="1"/>
  <c r="F91" i="1" s="1"/>
  <c r="B91" i="1"/>
  <c r="K90" i="1"/>
  <c r="J90" i="1" s="1"/>
  <c r="G90" i="1"/>
  <c r="F90" i="1" s="1"/>
  <c r="K89" i="1"/>
  <c r="J89" i="1" s="1"/>
  <c r="G89" i="1"/>
  <c r="F89" i="1" s="1"/>
  <c r="C89" i="1"/>
  <c r="B89" i="1" s="1"/>
  <c r="K88" i="1"/>
  <c r="J88" i="1" s="1"/>
  <c r="G88" i="1"/>
  <c r="F88" i="1" s="1"/>
  <c r="C88" i="1"/>
  <c r="B88" i="1" s="1"/>
  <c r="G87" i="1"/>
  <c r="F87" i="1" s="1"/>
  <c r="K86" i="1"/>
  <c r="J86" i="1" s="1"/>
  <c r="G86" i="1"/>
  <c r="F86" i="1" s="1"/>
  <c r="C86" i="1"/>
  <c r="B86" i="1" s="1"/>
  <c r="K85" i="1"/>
  <c r="J85" i="1" s="1"/>
  <c r="G85" i="1"/>
  <c r="F85" i="1" s="1"/>
  <c r="C85" i="1"/>
  <c r="B85" i="1" s="1"/>
  <c r="K84" i="1"/>
  <c r="J84" i="1" s="1"/>
  <c r="G84" i="1"/>
  <c r="F84" i="1" s="1"/>
  <c r="C84" i="1"/>
  <c r="B84" i="1" s="1"/>
  <c r="K83" i="1"/>
  <c r="J83" i="1" s="1"/>
  <c r="G83" i="1"/>
  <c r="F83" i="1" s="1"/>
  <c r="C83" i="1"/>
  <c r="B83" i="1" s="1"/>
  <c r="K82" i="1"/>
  <c r="J82" i="1" s="1"/>
  <c r="G82" i="1"/>
  <c r="F82" i="1" s="1"/>
  <c r="C82" i="1"/>
  <c r="B82" i="1" s="1"/>
  <c r="K81" i="1"/>
  <c r="J81" i="1" s="1"/>
  <c r="G81" i="1"/>
  <c r="F81" i="1" s="1"/>
  <c r="C81" i="1"/>
  <c r="B81" i="1" s="1"/>
  <c r="K80" i="1"/>
  <c r="J80" i="1" s="1"/>
  <c r="G80" i="1"/>
  <c r="F80" i="1" s="1"/>
  <c r="K79" i="1"/>
  <c r="J79" i="1" s="1"/>
  <c r="G79" i="1"/>
  <c r="F79" i="1" s="1"/>
  <c r="C79" i="1"/>
  <c r="B79" i="1" s="1"/>
  <c r="K78" i="1"/>
  <c r="J78" i="1" s="1"/>
  <c r="G78" i="1"/>
  <c r="F78" i="1" s="1"/>
  <c r="K77" i="1"/>
  <c r="J77" i="1" s="1"/>
  <c r="G77" i="1"/>
  <c r="F77" i="1" s="1"/>
  <c r="C77" i="1"/>
  <c r="B77" i="1" s="1"/>
  <c r="K76" i="1"/>
  <c r="J76" i="1" s="1"/>
  <c r="G76" i="1"/>
  <c r="F76" i="1" s="1"/>
  <c r="C76" i="1"/>
  <c r="B76" i="1" s="1"/>
  <c r="K75" i="1"/>
  <c r="J75" i="1" s="1"/>
  <c r="G75" i="1"/>
  <c r="F75" i="1" s="1"/>
  <c r="C75" i="1"/>
  <c r="B75" i="1" s="1"/>
  <c r="K74" i="1"/>
  <c r="J74" i="1" s="1"/>
  <c r="G74" i="1"/>
  <c r="F74" i="1" s="1"/>
  <c r="C74" i="1"/>
  <c r="B74" i="1" s="1"/>
  <c r="K73" i="1"/>
  <c r="J73" i="1" s="1"/>
  <c r="G73" i="1"/>
  <c r="F73" i="1" s="1"/>
  <c r="C73" i="1"/>
  <c r="B73" i="1" s="1"/>
  <c r="K72" i="1"/>
  <c r="J72" i="1" s="1"/>
  <c r="G72" i="1"/>
  <c r="F72" i="1" s="1"/>
  <c r="K71" i="1"/>
  <c r="J71" i="1" s="1"/>
  <c r="G71" i="1"/>
  <c r="F71" i="1" s="1"/>
  <c r="C71" i="1"/>
  <c r="B71" i="1" s="1"/>
  <c r="K70" i="1"/>
  <c r="J70" i="1" s="1"/>
  <c r="G70" i="1"/>
  <c r="F70" i="1" s="1"/>
  <c r="C70" i="1"/>
  <c r="B70" i="1" s="1"/>
  <c r="K69" i="1"/>
  <c r="J69" i="1" s="1"/>
  <c r="G69" i="1"/>
  <c r="F69" i="1" s="1"/>
  <c r="C69" i="1"/>
  <c r="B69" i="1" s="1"/>
  <c r="K68" i="1"/>
  <c r="J68" i="1" s="1"/>
  <c r="G68" i="1"/>
  <c r="F68" i="1" s="1"/>
  <c r="C68" i="1"/>
  <c r="B68" i="1" s="1"/>
  <c r="K67" i="1"/>
  <c r="J67" i="1" s="1"/>
  <c r="G67" i="1"/>
  <c r="F67" i="1" s="1"/>
  <c r="C67" i="1"/>
  <c r="B67" i="1" s="1"/>
  <c r="K66" i="1"/>
  <c r="J66" i="1" s="1"/>
  <c r="K65" i="1"/>
  <c r="J65" i="1" s="1"/>
  <c r="G65" i="1"/>
  <c r="F65" i="1" s="1"/>
  <c r="C65" i="1"/>
  <c r="B65" i="1" s="1"/>
  <c r="G64" i="1"/>
  <c r="F64" i="1" s="1"/>
  <c r="C64" i="1"/>
  <c r="B64" i="1" s="1"/>
  <c r="K63" i="1"/>
  <c r="J63" i="1" s="1"/>
  <c r="G63" i="1"/>
  <c r="F63" i="1" s="1"/>
  <c r="C63" i="1"/>
  <c r="B63" i="1" s="1"/>
  <c r="K62" i="1"/>
  <c r="J62" i="1" s="1"/>
  <c r="G62" i="1"/>
  <c r="F62" i="1" s="1"/>
  <c r="C62" i="1"/>
  <c r="B62" i="1" s="1"/>
  <c r="G61" i="1"/>
  <c r="F61" i="1" s="1"/>
  <c r="C61" i="1"/>
  <c r="B61" i="1" s="1"/>
  <c r="K60" i="1"/>
  <c r="J60" i="1" s="1"/>
  <c r="G60" i="1"/>
  <c r="F60" i="1" s="1"/>
  <c r="C60" i="1"/>
  <c r="B60" i="1" s="1"/>
  <c r="K59" i="1"/>
  <c r="J59" i="1" s="1"/>
  <c r="G59" i="1"/>
  <c r="F59" i="1" s="1"/>
  <c r="C59" i="1"/>
  <c r="B59" i="1" s="1"/>
  <c r="K58" i="1"/>
  <c r="J58" i="1" s="1"/>
  <c r="G58" i="1"/>
  <c r="F58" i="1" s="1"/>
  <c r="C58" i="1"/>
  <c r="B58" i="1" s="1"/>
  <c r="K57" i="1"/>
  <c r="J57" i="1" s="1"/>
  <c r="G57" i="1"/>
  <c r="F57" i="1" s="1"/>
  <c r="C57" i="1"/>
  <c r="B57" i="1" s="1"/>
  <c r="C56" i="1"/>
  <c r="B56" i="1" s="1"/>
  <c r="K55" i="1"/>
  <c r="J55" i="1" s="1"/>
  <c r="G55" i="1"/>
  <c r="F55" i="1" s="1"/>
  <c r="C55" i="1"/>
  <c r="B55" i="1" s="1"/>
  <c r="K54" i="1"/>
  <c r="J54" i="1" s="1"/>
  <c r="G54" i="1"/>
  <c r="F54" i="1" s="1"/>
  <c r="C54" i="1"/>
  <c r="B54" i="1" s="1"/>
  <c r="K53" i="1"/>
  <c r="J53" i="1" s="1"/>
  <c r="G53" i="1"/>
  <c r="F53" i="1" s="1"/>
  <c r="C53" i="1"/>
  <c r="B53" i="1" s="1"/>
  <c r="G52" i="1"/>
  <c r="F52" i="1" s="1"/>
  <c r="C52" i="1"/>
  <c r="B52" i="1" s="1"/>
  <c r="K51" i="1"/>
  <c r="J51" i="1" s="1"/>
  <c r="G51" i="1"/>
  <c r="F51" i="1" s="1"/>
  <c r="C51" i="1"/>
  <c r="B51" i="1" s="1"/>
  <c r="K50" i="1"/>
  <c r="J50" i="1" s="1"/>
  <c r="G50" i="1"/>
  <c r="F50" i="1" s="1"/>
  <c r="C50" i="1"/>
  <c r="B50" i="1" s="1"/>
  <c r="K49" i="1"/>
  <c r="J49" i="1" s="1"/>
  <c r="G49" i="1"/>
  <c r="F49" i="1" s="1"/>
  <c r="C49" i="1"/>
  <c r="B49" i="1" s="1"/>
  <c r="K48" i="1"/>
  <c r="J48" i="1" s="1"/>
  <c r="G48" i="1"/>
  <c r="F48" i="1" s="1"/>
  <c r="C48" i="1"/>
  <c r="B48" i="1" s="1"/>
  <c r="K47" i="1"/>
  <c r="J47" i="1" s="1"/>
  <c r="C47" i="1"/>
  <c r="B47" i="1" s="1"/>
  <c r="K46" i="1"/>
  <c r="J46" i="1" s="1"/>
  <c r="G46" i="1"/>
  <c r="F46" i="1" s="1"/>
  <c r="C46" i="1"/>
  <c r="B46" i="1" s="1"/>
  <c r="K45" i="1"/>
  <c r="J45" i="1" s="1"/>
  <c r="G45" i="1"/>
  <c r="F45" i="1" s="1"/>
  <c r="C45" i="1"/>
  <c r="B45" i="1" s="1"/>
  <c r="K44" i="1"/>
  <c r="J44" i="1" s="1"/>
  <c r="G44" i="1"/>
  <c r="F44" i="1" s="1"/>
  <c r="C44" i="1"/>
  <c r="B44" i="1" s="1"/>
  <c r="K43" i="1"/>
  <c r="J43" i="1" s="1"/>
  <c r="G43" i="1"/>
  <c r="F43" i="1" s="1"/>
  <c r="C43" i="1"/>
  <c r="B43" i="1" s="1"/>
  <c r="K42" i="1"/>
  <c r="J42" i="1" s="1"/>
  <c r="G42" i="1"/>
  <c r="F42" i="1" s="1"/>
  <c r="C42" i="1"/>
  <c r="B42" i="1" s="1"/>
  <c r="G41" i="1"/>
  <c r="F41" i="1" s="1"/>
  <c r="C41" i="1"/>
  <c r="B41" i="1" s="1"/>
  <c r="G40" i="1"/>
  <c r="F40" i="1" s="1"/>
  <c r="C40" i="1"/>
  <c r="B40" i="1" s="1"/>
  <c r="K39" i="1"/>
  <c r="J39" i="1" s="1"/>
  <c r="G39" i="1"/>
  <c r="F39" i="1"/>
  <c r="C39" i="1"/>
  <c r="B39" i="1" s="1"/>
  <c r="K38" i="1"/>
  <c r="J38" i="1" s="1"/>
  <c r="G38" i="1"/>
  <c r="F38" i="1" s="1"/>
  <c r="C38" i="1"/>
  <c r="B38" i="1" s="1"/>
  <c r="K37" i="1"/>
  <c r="J37" i="1" s="1"/>
  <c r="G37" i="1"/>
  <c r="F37" i="1" s="1"/>
  <c r="C37" i="1"/>
  <c r="B37" i="1" s="1"/>
  <c r="K36" i="1"/>
  <c r="J36" i="1" s="1"/>
  <c r="G36" i="1"/>
  <c r="F36" i="1" s="1"/>
  <c r="C36" i="1"/>
  <c r="B36" i="1" s="1"/>
  <c r="C35" i="1"/>
  <c r="B35" i="1" s="1"/>
  <c r="G34" i="1"/>
  <c r="F34" i="1" s="1"/>
  <c r="C34" i="1"/>
  <c r="B34" i="1" s="1"/>
  <c r="K33" i="1"/>
  <c r="J33" i="1" s="1"/>
  <c r="G33" i="1"/>
  <c r="F33" i="1" s="1"/>
  <c r="C33" i="1"/>
  <c r="B33" i="1" s="1"/>
  <c r="K32" i="1"/>
  <c r="J32" i="1" s="1"/>
  <c r="G32" i="1"/>
  <c r="F32" i="1" s="1"/>
  <c r="C32" i="1"/>
  <c r="B32" i="1" s="1"/>
  <c r="K31" i="1"/>
  <c r="J31" i="1" s="1"/>
  <c r="G31" i="1"/>
  <c r="F31" i="1" s="1"/>
  <c r="C31" i="1"/>
  <c r="B31" i="1" s="1"/>
  <c r="K30" i="1"/>
  <c r="J30" i="1" s="1"/>
  <c r="G30" i="1"/>
  <c r="F30" i="1" s="1"/>
  <c r="C30" i="1"/>
  <c r="B30" i="1" s="1"/>
  <c r="K29" i="1"/>
  <c r="J29" i="1" s="1"/>
  <c r="G29" i="1"/>
  <c r="F29" i="1" s="1"/>
  <c r="C29" i="1"/>
  <c r="B29" i="1" s="1"/>
  <c r="K28" i="1"/>
  <c r="J28" i="1" s="1"/>
  <c r="G28" i="1"/>
  <c r="F28" i="1" s="1"/>
  <c r="C28" i="1"/>
  <c r="B28" i="1" s="1"/>
  <c r="K27" i="1"/>
  <c r="J27" i="1" s="1"/>
  <c r="G27" i="1"/>
  <c r="F27" i="1" s="1"/>
  <c r="C27" i="1"/>
  <c r="B27" i="1" s="1"/>
  <c r="K26" i="1"/>
  <c r="J26" i="1" s="1"/>
  <c r="G26" i="1"/>
  <c r="F26" i="1" s="1"/>
  <c r="C26" i="1"/>
  <c r="B26" i="1" s="1"/>
  <c r="K25" i="1"/>
  <c r="J25" i="1" s="1"/>
  <c r="G25" i="1"/>
  <c r="F25" i="1" s="1"/>
  <c r="C25" i="1"/>
  <c r="B25" i="1" s="1"/>
  <c r="K24" i="1"/>
  <c r="J24" i="1" s="1"/>
  <c r="G24" i="1"/>
  <c r="F24" i="1" s="1"/>
  <c r="C24" i="1"/>
  <c r="B24" i="1" s="1"/>
  <c r="K23" i="1"/>
  <c r="J23" i="1" s="1"/>
  <c r="G23" i="1"/>
  <c r="F23" i="1" s="1"/>
  <c r="C23" i="1"/>
  <c r="B23" i="1" s="1"/>
  <c r="K22" i="1"/>
  <c r="J22" i="1" s="1"/>
  <c r="G22" i="1"/>
  <c r="F22" i="1" s="1"/>
  <c r="C22" i="1"/>
  <c r="B22" i="1" s="1"/>
  <c r="K21" i="1"/>
  <c r="J21" i="1" s="1"/>
  <c r="G21" i="1"/>
  <c r="F21" i="1" s="1"/>
  <c r="C21" i="1"/>
  <c r="B21" i="1" s="1"/>
  <c r="K20" i="1"/>
  <c r="J20" i="1" s="1"/>
  <c r="G20" i="1"/>
  <c r="F20" i="1" s="1"/>
  <c r="C20" i="1"/>
  <c r="B20" i="1" s="1"/>
  <c r="K19" i="1"/>
  <c r="J19" i="1" s="1"/>
  <c r="G19" i="1"/>
  <c r="F19" i="1" s="1"/>
  <c r="C19" i="1"/>
  <c r="B19" i="1" s="1"/>
  <c r="K18" i="1"/>
  <c r="J18" i="1" s="1"/>
  <c r="G18" i="1"/>
  <c r="F18" i="1" s="1"/>
  <c r="C18" i="1"/>
  <c r="B18" i="1" s="1"/>
  <c r="K17" i="1"/>
  <c r="J17" i="1" s="1"/>
  <c r="G17" i="1"/>
  <c r="F17" i="1" s="1"/>
  <c r="C17" i="1"/>
  <c r="B17" i="1" s="1"/>
  <c r="K16" i="1"/>
  <c r="J16" i="1" s="1"/>
  <c r="G16" i="1"/>
  <c r="F16" i="1" s="1"/>
  <c r="C16" i="1"/>
  <c r="B16" i="1" s="1"/>
  <c r="K15" i="1"/>
  <c r="J15" i="1" s="1"/>
  <c r="G15" i="1"/>
  <c r="F15" i="1" s="1"/>
  <c r="C15" i="1"/>
  <c r="B15" i="1" s="1"/>
  <c r="K14" i="1"/>
  <c r="J14" i="1" s="1"/>
  <c r="G14" i="1"/>
  <c r="F14" i="1" s="1"/>
  <c r="C14" i="1"/>
  <c r="B14" i="1" s="1"/>
  <c r="G13" i="1"/>
  <c r="F13" i="1" s="1"/>
  <c r="C13" i="1"/>
  <c r="B13" i="1" s="1"/>
  <c r="K12" i="1"/>
  <c r="J12" i="1" s="1"/>
  <c r="G12" i="1"/>
  <c r="F12" i="1" s="1"/>
  <c r="C12" i="1"/>
  <c r="B12" i="1" s="1"/>
  <c r="K11" i="1"/>
  <c r="J11" i="1" s="1"/>
  <c r="G11" i="1"/>
  <c r="F11" i="1" s="1"/>
  <c r="C11" i="1"/>
  <c r="B11" i="1" s="1"/>
  <c r="K10" i="1"/>
  <c r="J10" i="1" s="1"/>
  <c r="G10" i="1"/>
  <c r="F10" i="1" s="1"/>
  <c r="C10" i="1"/>
  <c r="B10" i="1" s="1"/>
  <c r="K9" i="1"/>
  <c r="J9" i="1" s="1"/>
  <c r="G9" i="1"/>
  <c r="F9" i="1" s="1"/>
  <c r="C9" i="1"/>
  <c r="B9" i="1" s="1"/>
  <c r="G8" i="1"/>
  <c r="F8" i="1" s="1"/>
  <c r="C8" i="1"/>
  <c r="B8" i="1" s="1"/>
  <c r="K7" i="1"/>
  <c r="J7" i="1" s="1"/>
  <c r="G7" i="1"/>
  <c r="F7" i="1" s="1"/>
  <c r="C7" i="1"/>
  <c r="B7" i="1" s="1"/>
  <c r="L6" i="1"/>
  <c r="K6" i="1"/>
  <c r="J6" i="1" s="1"/>
  <c r="G6" i="1"/>
  <c r="F6" i="1" s="1"/>
  <c r="C6" i="1"/>
  <c r="B6" i="1" s="1"/>
  <c r="G5" i="1"/>
  <c r="F5" i="1" s="1"/>
  <c r="C5" i="1"/>
  <c r="B5" i="1" s="1"/>
  <c r="G95" i="1" l="1"/>
  <c r="F95" i="1" s="1"/>
  <c r="C107" i="1"/>
  <c r="B107" i="1" s="1"/>
  <c r="F96" i="1"/>
  <c r="C130" i="1"/>
  <c r="B130" i="1" s="1"/>
  <c r="C78" i="1"/>
  <c r="B78" i="1" s="1"/>
  <c r="J92" i="1"/>
  <c r="B108" i="1"/>
  <c r="C80" i="1"/>
  <c r="B80" i="1" s="1"/>
  <c r="C87" i="1"/>
  <c r="B87" i="1" s="1"/>
  <c r="C131" i="1"/>
  <c r="B131" i="1" s="1"/>
</calcChain>
</file>

<file path=xl/sharedStrings.xml><?xml version="1.0" encoding="utf-8"?>
<sst xmlns="http://schemas.openxmlformats.org/spreadsheetml/2006/main" count="671" uniqueCount="591">
  <si>
    <t>Многоканальные телефоны:
+375 29 111 91 18 ОПТ | +375 29 637 70 77 РОЗНИЦА 
e-mail: sale@aksvil.by.</t>
  </si>
  <si>
    <t>Наименование, размер, длина</t>
  </si>
  <si>
    <r>
      <t xml:space="preserve">РОЗН цена, бел.руб.
 </t>
    </r>
    <r>
      <rPr>
        <b/>
        <sz val="14"/>
        <rFont val="Calibri"/>
        <family val="2"/>
        <charset val="204"/>
        <scheme val="minor"/>
      </rPr>
      <t xml:space="preserve">без НДС </t>
    </r>
    <r>
      <rPr>
        <sz val="14"/>
        <rFont val="Calibri"/>
        <family val="2"/>
        <charset val="204"/>
        <scheme val="minor"/>
      </rPr>
      <t xml:space="preserve">         до 1 тн</t>
    </r>
  </si>
  <si>
    <t>РОЗНИЦА</t>
  </si>
  <si>
    <r>
      <t xml:space="preserve"> ОПТ цена, 
бел. руб. 
</t>
    </r>
    <r>
      <rPr>
        <b/>
        <sz val="14"/>
        <rFont val="Calibri"/>
        <family val="2"/>
        <charset val="204"/>
        <scheme val="minor"/>
      </rPr>
      <t>без НДС</t>
    </r>
    <r>
      <rPr>
        <sz val="14"/>
        <rFont val="Calibri"/>
        <family val="2"/>
        <charset val="204"/>
        <scheme val="minor"/>
      </rPr>
      <t xml:space="preserve"> 
от 1 тн</t>
    </r>
  </si>
  <si>
    <r>
      <t xml:space="preserve">Вес 1 м.п., </t>
    </r>
    <r>
      <rPr>
        <b/>
        <sz val="14"/>
        <rFont val="Calibri"/>
        <family val="2"/>
        <charset val="204"/>
        <scheme val="minor"/>
      </rPr>
      <t>кг</t>
    </r>
  </si>
  <si>
    <r>
      <t xml:space="preserve">Вес, 
</t>
    </r>
    <r>
      <rPr>
        <b/>
        <sz val="14"/>
        <rFont val="Calibri"/>
        <family val="2"/>
        <charset val="204"/>
        <scheme val="minor"/>
      </rPr>
      <t>кг</t>
    </r>
  </si>
  <si>
    <t>Труба профильная</t>
  </si>
  <si>
    <t>Уголок стальной</t>
  </si>
  <si>
    <t>Рубка листа в размер! +30% к розничной стоимости</t>
  </si>
  <si>
    <t>10х10х1,0  (6м)</t>
  </si>
  <si>
    <t>25х25х3     (6м)</t>
  </si>
  <si>
    <t>Лист  Х/К</t>
  </si>
  <si>
    <t>вес 1 листа</t>
  </si>
  <si>
    <t>15х15х1,5  (6м)</t>
  </si>
  <si>
    <t>25х25х4     (6м)</t>
  </si>
  <si>
    <t>0,8  1250*2500</t>
  </si>
  <si>
    <t>20х10х1,5  (6м)</t>
  </si>
  <si>
    <t>32х32х3    (6м)</t>
  </si>
  <si>
    <t>1,0  1250*2500</t>
  </si>
  <si>
    <t>20х20х1,5  (6м)</t>
  </si>
  <si>
    <t>32х32х4     (6м)</t>
  </si>
  <si>
    <t>неконд. все толщины</t>
  </si>
  <si>
    <t>20х20х2      (6м)</t>
  </si>
  <si>
    <t>35х35х4     (6м)</t>
  </si>
  <si>
    <t xml:space="preserve">1,2  1250*2500  </t>
  </si>
  <si>
    <t>25х25х1,5   (6м)</t>
  </si>
  <si>
    <t>40х40х3     (6м)</t>
  </si>
  <si>
    <t>1,5  1250*2200</t>
  </si>
  <si>
    <t>25х25х2      (6м)</t>
  </si>
  <si>
    <t>40х40х4     (6м)</t>
  </si>
  <si>
    <t>2,0  1250*2500</t>
  </si>
  <si>
    <t>30х15х1,2   (6м)</t>
  </si>
  <si>
    <t>45х45х4     (6м)</t>
  </si>
  <si>
    <t xml:space="preserve">3,0  1250*2500  </t>
  </si>
  <si>
    <t>30х20х1,5   (6м)</t>
  </si>
  <si>
    <t>45х45х5     (6м)</t>
  </si>
  <si>
    <t>Лист  Г/К</t>
  </si>
  <si>
    <t>30х30х1,5   (6м)</t>
  </si>
  <si>
    <t>50х50х4     (6м)</t>
  </si>
  <si>
    <t>1,5*1250*2500</t>
  </si>
  <si>
    <t xml:space="preserve">30х30х2      (6м) </t>
  </si>
  <si>
    <t>50х50х5    (6м)</t>
  </si>
  <si>
    <t>2*1250*2500</t>
  </si>
  <si>
    <t>30х30х3      (6м)</t>
  </si>
  <si>
    <t>63x40x5    (6м)</t>
  </si>
  <si>
    <t>3*1250*2500</t>
  </si>
  <si>
    <t>40х20х1,5   (6м)</t>
  </si>
  <si>
    <t>63х63х5    (12м)</t>
  </si>
  <si>
    <t>3*1500*6000</t>
  </si>
  <si>
    <t>40х20х2 (6м)</t>
  </si>
  <si>
    <t>63х63х6    (12м)</t>
  </si>
  <si>
    <t xml:space="preserve">4*1500*6000  </t>
  </si>
  <si>
    <t xml:space="preserve">40х20х3      (6м) </t>
  </si>
  <si>
    <t xml:space="preserve">70х70х6    (12м) </t>
  </si>
  <si>
    <t>4*1500*6000     09Г2С</t>
  </si>
  <si>
    <t>40х25х2      (6м)</t>
  </si>
  <si>
    <t>75х50х5    (12м)</t>
  </si>
  <si>
    <t xml:space="preserve">5*1500*6000  </t>
  </si>
  <si>
    <t xml:space="preserve">40х40х1,5   (6м) </t>
  </si>
  <si>
    <t xml:space="preserve">75х75х5    (12м) </t>
  </si>
  <si>
    <t>5*1500*6000      09Г2С</t>
  </si>
  <si>
    <t xml:space="preserve">40х40х2 (6м) </t>
  </si>
  <si>
    <t>75х75х6    (12м)</t>
  </si>
  <si>
    <t xml:space="preserve">6*1500*6000 </t>
  </si>
  <si>
    <t>40х40х3      (6м)</t>
  </si>
  <si>
    <t>75х75х8    (12м)</t>
  </si>
  <si>
    <t xml:space="preserve">8*1500*6000 </t>
  </si>
  <si>
    <t xml:space="preserve">40х40х4 (6м) </t>
  </si>
  <si>
    <t>80х80х6    (12м)</t>
  </si>
  <si>
    <t>8*1500*5000      09Г2С</t>
  </si>
  <si>
    <t>50х25х1,5      (6м)</t>
  </si>
  <si>
    <t>90х90х6    (12м)</t>
  </si>
  <si>
    <t xml:space="preserve">10*1500*6000 </t>
  </si>
  <si>
    <t>50х25х2      (6м)</t>
  </si>
  <si>
    <t>90х90х7    (12м)</t>
  </si>
  <si>
    <t xml:space="preserve">12*1500*6000 </t>
  </si>
  <si>
    <t>50х30х2   (6м)</t>
  </si>
  <si>
    <t>100х63х6  (12м)</t>
  </si>
  <si>
    <t>12*1500*6000     09Г2С</t>
  </si>
  <si>
    <t>50х30х3   (6м)</t>
  </si>
  <si>
    <t>100х63х8  (12м)</t>
  </si>
  <si>
    <t xml:space="preserve">14*1500*6000 </t>
  </si>
  <si>
    <t>50х50х2      (6м)</t>
  </si>
  <si>
    <t>100х100х7   (12м)</t>
  </si>
  <si>
    <t xml:space="preserve">16*1500*6000 </t>
  </si>
  <si>
    <t>50х50х3      (6м)</t>
  </si>
  <si>
    <t>100х100х8   (12м)</t>
  </si>
  <si>
    <t xml:space="preserve">20*1500*6000 </t>
  </si>
  <si>
    <t xml:space="preserve">50х50х4     (6м) </t>
  </si>
  <si>
    <t>100х100х12 (12м)</t>
  </si>
  <si>
    <t>20*1500*6000   09г2с</t>
  </si>
  <si>
    <t>60х30х2      (6м)</t>
  </si>
  <si>
    <t>110х110х8   (12м)</t>
  </si>
  <si>
    <t>25*1500*6000</t>
  </si>
  <si>
    <t xml:space="preserve">60х30х3      (6м) </t>
  </si>
  <si>
    <t>125х80х10     (12м)</t>
  </si>
  <si>
    <t>40*1500*6000</t>
  </si>
  <si>
    <t xml:space="preserve">60х40х1,5   (6м) </t>
  </si>
  <si>
    <t>125х125х8   (12м)</t>
  </si>
  <si>
    <t>50*1500*6000</t>
  </si>
  <si>
    <t>под заказ</t>
  </si>
  <si>
    <t>60х40х2 (6м)</t>
  </si>
  <si>
    <t>Труба ВГП 10704 10705 20295</t>
  </si>
  <si>
    <t>Лист  РИФЛЕНЫЙ</t>
  </si>
  <si>
    <t xml:space="preserve">60х40х3 (6м) </t>
  </si>
  <si>
    <t>ДУ 15х2,8    (6/7,8/9м)</t>
  </si>
  <si>
    <t xml:space="preserve">3*1250*2500 (ромб,чеч)   </t>
  </si>
  <si>
    <t>60х40х4        (6м)</t>
  </si>
  <si>
    <t>ДУ 20х2,5   (6/7,8м)</t>
  </si>
  <si>
    <t>4*1500*6000 (ромб,чеч)</t>
  </si>
  <si>
    <t xml:space="preserve">60х60х2       (6м) </t>
  </si>
  <si>
    <t>ДУ 20х2,8    (6/7,8м)</t>
  </si>
  <si>
    <t>5*1500*6000 (ромб,чеч)</t>
  </si>
  <si>
    <t>60х60х3       (6м)</t>
  </si>
  <si>
    <t xml:space="preserve">ДУ 25х2,8    (6/7,8м) </t>
  </si>
  <si>
    <t>6*1500*6000 (ромб,чеч)</t>
  </si>
  <si>
    <t xml:space="preserve">60х60х4    (6м) </t>
  </si>
  <si>
    <t>ДУ 25х3,2    (6/10,5м)</t>
  </si>
  <si>
    <t>Лист  ОЦИНКОВАННЫЙ</t>
  </si>
  <si>
    <t xml:space="preserve">60х60х5    (6м) </t>
  </si>
  <si>
    <t>ДУ 32х2,8    (6/10,5м)</t>
  </si>
  <si>
    <t>0,45*1250*2500</t>
  </si>
  <si>
    <t xml:space="preserve">80х40х2    (6м) </t>
  </si>
  <si>
    <t>ДУ 32х3,2    (6/10,5м)</t>
  </si>
  <si>
    <t>0,5*1250*2500</t>
  </si>
  <si>
    <t>80х40х2 Ш (6м)</t>
  </si>
  <si>
    <t>ДУ 40х3,0 (6/10,5м) АКЦИЯ!</t>
  </si>
  <si>
    <t>0,55*1250*2500</t>
  </si>
  <si>
    <t>80х40х3       (6м)</t>
  </si>
  <si>
    <t>ДУ 40х3,5    (6/10,5м)</t>
  </si>
  <si>
    <t>0,7*1250*2500</t>
  </si>
  <si>
    <t>80х40х4   (6м)</t>
  </si>
  <si>
    <t>ДУ 50х3,0 (6/10,5м) АКЦИЯ!</t>
  </si>
  <si>
    <t>0,8*1250*2500</t>
  </si>
  <si>
    <t>80х60х3       (6м)</t>
  </si>
  <si>
    <t>ДУ 50х3,5    (6/10,5м)</t>
  </si>
  <si>
    <t xml:space="preserve">1,0*1250*2500 </t>
  </si>
  <si>
    <t>80х80х2       (6м)</t>
  </si>
  <si>
    <t>Труба ВГП  ОЦИНКОВАННАЯ</t>
  </si>
  <si>
    <t>1,2*1250*2500</t>
  </si>
  <si>
    <t>80х80х3       (12м)</t>
  </si>
  <si>
    <t>ДУ оц 15х2,8    (6/7,8/9м)</t>
  </si>
  <si>
    <t>80х80х4       (12м)</t>
  </si>
  <si>
    <t>ДУ оц 20х2,8    (6/9м)</t>
  </si>
  <si>
    <t xml:space="preserve">2,0*1250*2500  </t>
  </si>
  <si>
    <t xml:space="preserve">80х80х5         (6м) </t>
  </si>
  <si>
    <t>ДУ оц 25х2,8    (6/9/10,5м)</t>
  </si>
  <si>
    <t>2,5*1250*2500</t>
  </si>
  <si>
    <t>100х50х3       (12м)</t>
  </si>
  <si>
    <t>ДУ оц 25х3,2    (6/10,5м)</t>
  </si>
  <si>
    <t xml:space="preserve">3,0*1250*2500  </t>
  </si>
  <si>
    <t>100х50х4       (12м)</t>
  </si>
  <si>
    <t>ДУ оц 32х3,2    (6/10,5м)</t>
  </si>
  <si>
    <t>Лист  ПВЛ (размеры уточняйте)</t>
  </si>
  <si>
    <t>вес 1 м.кв.</t>
  </si>
  <si>
    <t>100х60х3       (12м)</t>
  </si>
  <si>
    <t>ДУ оц 40х3,5    (6/10,5м)</t>
  </si>
  <si>
    <t>100х60х4       (12м)</t>
  </si>
  <si>
    <t>ДУ оц 50х3,5(6/10,5)</t>
  </si>
  <si>
    <t>100х100х3     (12м)</t>
  </si>
  <si>
    <t>ДУ оц 65х4    (6/10,5м)</t>
  </si>
  <si>
    <t xml:space="preserve">100х100х4 (12м) </t>
  </si>
  <si>
    <t>Труба электросварная ОЦИНК     ЭСПШ</t>
  </si>
  <si>
    <r>
      <t xml:space="preserve">Сетка композитная </t>
    </r>
    <r>
      <rPr>
        <b/>
        <sz val="12"/>
        <rFont val="Calibri"/>
        <family val="2"/>
        <charset val="204"/>
        <scheme val="minor"/>
      </rPr>
      <t>цена за м2</t>
    </r>
  </si>
  <si>
    <t>100х100х6     (12м)</t>
  </si>
  <si>
    <t>оц 57х3,5</t>
  </si>
  <si>
    <t xml:space="preserve">2х50х50        карта, рулон         </t>
  </si>
  <si>
    <t>100х100х8     (12м)</t>
  </si>
  <si>
    <t>оц 76х3,5(6-7,8)</t>
  </si>
  <si>
    <t xml:space="preserve">2х100х100         карта, рулон       </t>
  </si>
  <si>
    <t>120х80х5       (12м)</t>
  </si>
  <si>
    <t>оц 76х4   (7,8м)</t>
  </si>
  <si>
    <t>3х100 х100           карта, рулон</t>
  </si>
  <si>
    <t>120х120х4     (12м)</t>
  </si>
  <si>
    <t>оц 89х3,5(6-7,8м)</t>
  </si>
  <si>
    <t>4х100 х100           карта, рулон</t>
  </si>
  <si>
    <t xml:space="preserve">120х120х5     (12м) </t>
  </si>
  <si>
    <t>оц 108х3,5(6-7,8м)</t>
  </si>
  <si>
    <t>Сетка рабица (рулон 10 м.п.)</t>
  </si>
  <si>
    <t>140х100х4     (12м)</t>
  </si>
  <si>
    <t>оц 108х4(6-7,8м)</t>
  </si>
  <si>
    <t>оцинк. яч.60х60х1,6 мм., h/1.5 м</t>
  </si>
  <si>
    <t>10 м</t>
  </si>
  <si>
    <t>140х100х5  09Г2С   (12м)</t>
  </si>
  <si>
    <t>оц 114х4(6м)</t>
  </si>
  <si>
    <t>оцинк. яч.60х60х1,4 мм., h/1.5 м</t>
  </si>
  <si>
    <t>140х140х5    (12м)</t>
  </si>
  <si>
    <t>оц 133х4(9м)</t>
  </si>
  <si>
    <t xml:space="preserve">  Сетка СВАРНАЯ КЛАДОЧНАЯ (ТУ)</t>
  </si>
  <si>
    <t xml:space="preserve">цена за 1 м2   </t>
  </si>
  <si>
    <t>вес 1 м2</t>
  </si>
  <si>
    <t>180х100х5    (6м)</t>
  </si>
  <si>
    <t>оц 159х4(7,8м)</t>
  </si>
  <si>
    <t>3х50х50         карта 0,5*2/1*2</t>
  </si>
  <si>
    <t>Арматура композитная (бухта 50 м.п.)</t>
  </si>
  <si>
    <t>Труба электросварная ЭСПШ</t>
  </si>
  <si>
    <t>3х100х100     карта 1*2/2*3</t>
  </si>
  <si>
    <t>АКС -4/АСП-4</t>
  </si>
  <si>
    <t>50 м</t>
  </si>
  <si>
    <t>ф12х1,0     (10,5м)</t>
  </si>
  <si>
    <t>3х150х150     карта 1*2/2*3</t>
  </si>
  <si>
    <t>АКС -6/АСП-6</t>
  </si>
  <si>
    <t>ф12х1,5     (10,5м)</t>
  </si>
  <si>
    <t>4х50х50      карта 0,5*2/1*2/2*3</t>
  </si>
  <si>
    <t>АКС-8/АСП-8</t>
  </si>
  <si>
    <t>ф20х1,2     (10,5м)</t>
  </si>
  <si>
    <t>4х100х100          карта 1*2/2*3</t>
  </si>
  <si>
    <t>АКС-10/АСП-10</t>
  </si>
  <si>
    <t>ф20х1,5    (10,5м)</t>
  </si>
  <si>
    <t>4х150х150          карта 1*2/2*3</t>
  </si>
  <si>
    <t>АКС-12</t>
  </si>
  <si>
    <t>ф25х1,2    (10,5м)</t>
  </si>
  <si>
    <t xml:space="preserve">5х50х50              карта 0,5*2 </t>
  </si>
  <si>
    <t>Арматура РИФЛЕНАЯ  С500, А3</t>
  </si>
  <si>
    <t>ф25х1,5    (10,5м)</t>
  </si>
  <si>
    <t xml:space="preserve">5х100х100          карта 1*2/2*3 </t>
  </si>
  <si>
    <t>ф4  (6м)</t>
  </si>
  <si>
    <t>ф32х1,2    (10,5м)</t>
  </si>
  <si>
    <t>5х150х150          карта 1*2/2*3</t>
  </si>
  <si>
    <t>ф5  (6м)</t>
  </si>
  <si>
    <t>ф32х1,5    (10,5м)</t>
  </si>
  <si>
    <t>5х200х200          карта 1*2/2*3</t>
  </si>
  <si>
    <t>ф6  (6м)</t>
  </si>
  <si>
    <t>ф57х3,0     (10,5м)</t>
  </si>
  <si>
    <t>6х100х100          карта 2*3</t>
  </si>
  <si>
    <t>ф8  (12м, 6м)</t>
  </si>
  <si>
    <t>ф57х3,5     (10,5м)</t>
  </si>
  <si>
    <t>6х150х150          карта 2*3</t>
  </si>
  <si>
    <t xml:space="preserve">ф10  (11,7м) </t>
  </si>
  <si>
    <t>ф76х3,0     (10,5м)</t>
  </si>
  <si>
    <t>6х200х200          карта 2*3</t>
  </si>
  <si>
    <t>ф10  (5,85м)</t>
  </si>
  <si>
    <t>ф76х3,5 (10,5м) АКЦИЯ!</t>
  </si>
  <si>
    <t>ОЦ  6*6*0,6   1000*15000</t>
  </si>
  <si>
    <t xml:space="preserve">ф12  (11,7м) </t>
  </si>
  <si>
    <t>ф76х4     (10,5м)</t>
  </si>
  <si>
    <t>ОЦ  10*10*0,8   1000*15000</t>
  </si>
  <si>
    <t>ф12  (5,85м)</t>
  </si>
  <si>
    <t>ф89х3,5     (10,5м)</t>
  </si>
  <si>
    <t>ОЦ  10*10*1,2   1000*15000</t>
  </si>
  <si>
    <t xml:space="preserve">ф14  (11,7м) </t>
  </si>
  <si>
    <t>ф89х4,0 (12м) АКЦИЯ!</t>
  </si>
  <si>
    <t>ОЦ 20*20*0,8     1000*25000</t>
  </si>
  <si>
    <t>ф16 (11,7м)</t>
  </si>
  <si>
    <t>ф108х3,5    (12м)</t>
  </si>
  <si>
    <t>ОЦ 20*20*1,2    1000*25000</t>
  </si>
  <si>
    <t>ф18  (11,7м)</t>
  </si>
  <si>
    <t>ф108х4    (12м)</t>
  </si>
  <si>
    <t>ОЦ 25*25*0,8     1000*25000</t>
  </si>
  <si>
    <t>ф20   (11,7м)</t>
  </si>
  <si>
    <t>ф114х4        (6м)</t>
  </si>
  <si>
    <t>ОЦ 25*25*1,6    1000*25000</t>
  </si>
  <si>
    <t xml:space="preserve">ф22 (11,7м) </t>
  </si>
  <si>
    <t>ф133х3,5     (12м)</t>
  </si>
  <si>
    <t>Балка двутавровая-за 1м.п</t>
  </si>
  <si>
    <t>ф25   (11,7 м)</t>
  </si>
  <si>
    <t>ф133х4        (12м)</t>
  </si>
  <si>
    <t xml:space="preserve">ф25   (5.85 м) </t>
  </si>
  <si>
    <t>ф133х4,5     (12м)</t>
  </si>
  <si>
    <t xml:space="preserve">ф28 (11,7м) </t>
  </si>
  <si>
    <t>ф159х4,5     (12м)</t>
  </si>
  <si>
    <t>ф32 (11,7м)</t>
  </si>
  <si>
    <t>ф159х4        (12м)</t>
  </si>
  <si>
    <t>Арматура ГЛАДКАЯ  А1/катанка/круг</t>
  </si>
  <si>
    <t xml:space="preserve">ф219х4    (12м) </t>
  </si>
  <si>
    <t>ф 5,5  (6м)</t>
  </si>
  <si>
    <t xml:space="preserve">ф273х6  (12м) </t>
  </si>
  <si>
    <t>18Б1</t>
  </si>
  <si>
    <t>ф6      (6м)</t>
  </si>
  <si>
    <t>ф377х6        (12м)</t>
  </si>
  <si>
    <t xml:space="preserve">ф8     (6м) </t>
  </si>
  <si>
    <t xml:space="preserve">ф530х12   </t>
  </si>
  <si>
    <t>20Б1</t>
  </si>
  <si>
    <t xml:space="preserve">ф10   (5,85/11,7м) </t>
  </si>
  <si>
    <t>Труба бесшовная г/д</t>
  </si>
  <si>
    <t>20Ш1</t>
  </si>
  <si>
    <t>ф12        (5,85/11,7м)</t>
  </si>
  <si>
    <t>ф108*4,5 (10,5м) АКЦИЯ</t>
  </si>
  <si>
    <t>24М</t>
  </si>
  <si>
    <t>ф14         (5,85/11,7м)</t>
  </si>
  <si>
    <t xml:space="preserve">ф133*5 (12м)АКЦИЯ  </t>
  </si>
  <si>
    <t>25Б1</t>
  </si>
  <si>
    <t xml:space="preserve">ф16   (5,85/11,7м) </t>
  </si>
  <si>
    <t>ф133*6 (12м) АКЦИЯ</t>
  </si>
  <si>
    <t>25К2</t>
  </si>
  <si>
    <t>ф18         (5,85/11,7м)</t>
  </si>
  <si>
    <t xml:space="preserve">ф159*5 (12м) АКЦИЯ </t>
  </si>
  <si>
    <t>ф20          (5,85/11,7м)</t>
  </si>
  <si>
    <t>ф325*9 (12м) АКЦИЯ</t>
  </si>
  <si>
    <t xml:space="preserve">30Б2 </t>
  </si>
  <si>
    <t>ф25          (5,85/11,7м)</t>
  </si>
  <si>
    <t xml:space="preserve">Швеллер стальной    </t>
  </si>
  <si>
    <t xml:space="preserve">30К1 </t>
  </si>
  <si>
    <t>Круг ф34 ст 20 АКЦИЯ</t>
  </si>
  <si>
    <t xml:space="preserve">№ 5У     (12м) </t>
  </si>
  <si>
    <t xml:space="preserve">30 Ш1 </t>
  </si>
  <si>
    <t>Круг ф85 ст 45 АКЦИЯ</t>
  </si>
  <si>
    <t>№ 6,5У(П)  (12м)</t>
  </si>
  <si>
    <t xml:space="preserve">35Б2 </t>
  </si>
  <si>
    <t>Круг ф100 ст45 АКЦИЯ</t>
  </si>
  <si>
    <t>№ 8У(П)     (12м)</t>
  </si>
  <si>
    <t xml:space="preserve">35Ш1 </t>
  </si>
  <si>
    <t xml:space="preserve">Круг ф120 ст20 АКЦИЯ </t>
  </si>
  <si>
    <t>№10У(П)    (12м)</t>
  </si>
  <si>
    <t>40Б1</t>
  </si>
  <si>
    <t xml:space="preserve">Круг ф140 ст40Х АКЦИЯ </t>
  </si>
  <si>
    <t>№12У(П)    (12м)</t>
  </si>
  <si>
    <t>40Б2</t>
  </si>
  <si>
    <t>Проволока в прутах</t>
  </si>
  <si>
    <t>№14У(П)    (12м)</t>
  </si>
  <si>
    <t>Проволока вязальная за 1 кг, без НДС</t>
  </si>
  <si>
    <t>ВР-1 ф3   (2/3м)</t>
  </si>
  <si>
    <t>№16У(П)    (12м)</t>
  </si>
  <si>
    <t>Оцинкованная        ф1,0 мм</t>
  </si>
  <si>
    <t>ВР-1 ф4   (2/3м)</t>
  </si>
  <si>
    <t>№18У(П)    (12м)</t>
  </si>
  <si>
    <t>Оцинкованная        ф1,2-4 мм</t>
  </si>
  <si>
    <t>ВР-1 ф5   (2/3/6м)</t>
  </si>
  <si>
    <t>№20У(П)    (12м)</t>
  </si>
  <si>
    <t>Черная т/о                ф1,2-4 мм</t>
  </si>
  <si>
    <t xml:space="preserve"> </t>
  </si>
  <si>
    <t>Квадрат стальной</t>
  </si>
  <si>
    <t>№22У(П)    (12м)</t>
  </si>
  <si>
    <t>Электроды цена за уп (3кг)</t>
  </si>
  <si>
    <t>10х10        (6м)</t>
  </si>
  <si>
    <t>№24У(П)    (12м)</t>
  </si>
  <si>
    <t>ф3</t>
  </si>
  <si>
    <t>12х12        (6м)</t>
  </si>
  <si>
    <t>Полоса стальная</t>
  </si>
  <si>
    <t>Заглушки пластиковые цена за 1шт, без НДС</t>
  </si>
  <si>
    <t>14х14       (6м)</t>
  </si>
  <si>
    <t>20х4          (6м)</t>
  </si>
  <si>
    <t xml:space="preserve">20х20          </t>
  </si>
  <si>
    <t>16х16       (6м)</t>
  </si>
  <si>
    <t>25х4          (6м)</t>
  </si>
  <si>
    <t xml:space="preserve">40х20          </t>
  </si>
  <si>
    <t>20х20        (6м)</t>
  </si>
  <si>
    <t>30х4          (6м)</t>
  </si>
  <si>
    <t xml:space="preserve">40х40          </t>
  </si>
  <si>
    <t>25х25       (6м)</t>
  </si>
  <si>
    <t>40х4          (6м)</t>
  </si>
  <si>
    <t xml:space="preserve">40х60          </t>
  </si>
  <si>
    <t>Шестигранник</t>
  </si>
  <si>
    <t>40х5          (6м)</t>
  </si>
  <si>
    <t xml:space="preserve">50х50         </t>
  </si>
  <si>
    <t>50х4          (6м)</t>
  </si>
  <si>
    <t xml:space="preserve">60х60         </t>
  </si>
  <si>
    <t>50х5          (6м)</t>
  </si>
  <si>
    <t xml:space="preserve">80х80          </t>
  </si>
  <si>
    <t>от 12 до 50</t>
  </si>
  <si>
    <t>запрос</t>
  </si>
  <si>
    <t>60х4         (6м)</t>
  </si>
  <si>
    <t xml:space="preserve">100х100         </t>
  </si>
  <si>
    <r>
      <rPr>
        <sz val="14"/>
        <rFont val="Bookman Old Style"/>
        <family val="1"/>
        <charset val="204"/>
      </rPr>
      <t xml:space="preserve">На складе осуществляется </t>
    </r>
    <r>
      <rPr>
        <b/>
        <sz val="14"/>
        <rFont val="Bookman Old Style"/>
        <family val="1"/>
        <charset val="204"/>
      </rPr>
      <t xml:space="preserve">
РЕЗКА В РАЗМЕР, ДОСТАВКА 
</t>
    </r>
    <r>
      <rPr>
        <sz val="14"/>
        <rFont val="Bookman Old Style"/>
        <family val="1"/>
        <charset val="204"/>
      </rPr>
      <t xml:space="preserve">по Минску и всей территории РБ
(стоимость доставки рассчитывается исходя из расстояния от склада). </t>
    </r>
    <r>
      <rPr>
        <b/>
        <sz val="14"/>
        <rFont val="Bookman Old Style"/>
        <family val="1"/>
        <charset val="204"/>
      </rPr>
      <t xml:space="preserve">
ОПЛАТА </t>
    </r>
    <r>
      <rPr>
        <sz val="14"/>
        <rFont val="Bookman Old Style"/>
        <family val="1"/>
        <charset val="204"/>
      </rPr>
      <t>осуществляется - наличными, картой, ЕРИП</t>
    </r>
    <r>
      <rPr>
        <b/>
        <sz val="14"/>
        <rFont val="Bookman Old Style"/>
        <family val="1"/>
        <charset val="204"/>
      </rPr>
      <t xml:space="preserve"> </t>
    </r>
  </si>
  <si>
    <t>60х6          (6м)</t>
  </si>
  <si>
    <t xml:space="preserve">Диски отрезные цена за 1шт </t>
  </si>
  <si>
    <t>60х8          (6м)</t>
  </si>
  <si>
    <t>125х1,0х22,2</t>
  </si>
  <si>
    <t>80х6          (6м)</t>
  </si>
  <si>
    <t>125х1,2х22,2</t>
  </si>
  <si>
    <t>80х8          (6м)</t>
  </si>
  <si>
    <t>100х6        (6м)</t>
  </si>
  <si>
    <t>Рубка любой Полосы!</t>
  </si>
  <si>
    <t>Д  О  С  Т  А  В  К  А,                    Р Е З К А</t>
  </si>
  <si>
    <r>
      <t xml:space="preserve">РОЗН цена, бел.руб.
 </t>
    </r>
    <r>
      <rPr>
        <b/>
        <sz val="14"/>
        <rFont val="Calibri"/>
        <family val="2"/>
        <charset val="204"/>
        <scheme val="minor"/>
      </rPr>
      <t xml:space="preserve">без НДС </t>
    </r>
    <r>
      <rPr>
        <sz val="14"/>
        <rFont val="Calibri"/>
        <family val="2"/>
        <charset val="204"/>
        <scheme val="minor"/>
      </rPr>
      <t xml:space="preserve">         </t>
    </r>
  </si>
  <si>
    <r>
      <t xml:space="preserve"> ОПТ цена, 
бел. руб. 
</t>
    </r>
    <r>
      <rPr>
        <b/>
        <sz val="14"/>
        <rFont val="Calibri"/>
        <family val="2"/>
        <charset val="204"/>
        <scheme val="minor"/>
      </rPr>
      <t>без НДС</t>
    </r>
    <r>
      <rPr>
        <sz val="14"/>
        <rFont val="Calibri"/>
        <family val="2"/>
        <charset val="204"/>
        <scheme val="minor"/>
      </rPr>
      <t xml:space="preserve"> 
</t>
    </r>
  </si>
  <si>
    <t>Труба полиэтиленовая (за м.п)</t>
  </si>
  <si>
    <t>Труба полиэтиленовая (за м.п.)</t>
  </si>
  <si>
    <t>Профнастил ПСА(B) 20 (за м2)</t>
  </si>
  <si>
    <t>20x2</t>
  </si>
  <si>
    <t>280x25,4</t>
  </si>
  <si>
    <t>ПС20 цинк 0,4мм полимер</t>
  </si>
  <si>
    <t>25x2,3</t>
  </si>
  <si>
    <t>315x12,1</t>
  </si>
  <si>
    <t>ПС20 цинк 0,45мм полимер</t>
  </si>
  <si>
    <t>32x2</t>
  </si>
  <si>
    <t>315x18,7</t>
  </si>
  <si>
    <t>ПС20 цинк 0,5мм полимер</t>
  </si>
  <si>
    <t>32x3</t>
  </si>
  <si>
    <t>355x13,6</t>
  </si>
  <si>
    <t>ПС20 цинк 0,7мм полимер</t>
  </si>
  <si>
    <t>40x2,4</t>
  </si>
  <si>
    <t>355x21,1</t>
  </si>
  <si>
    <t>ПС20 цинк 0,4мм полим(2Х)</t>
  </si>
  <si>
    <t>50x3</t>
  </si>
  <si>
    <t>400x15,3</t>
  </si>
  <si>
    <t>ПС20 цинк 0,45мм полим(2Х)</t>
  </si>
  <si>
    <t>63x3</t>
  </si>
  <si>
    <t>450x26,7</t>
  </si>
  <si>
    <t>ПС20 оцинк 0,4мм</t>
  </si>
  <si>
    <t>63x3,8</t>
  </si>
  <si>
    <t>500x19,1</t>
  </si>
  <si>
    <t>ПС20 оцинк 0,45мм</t>
  </si>
  <si>
    <t>75x4,5</t>
  </si>
  <si>
    <t>500x23,9</t>
  </si>
  <si>
    <t>ПС20 оцинк 0,5мм</t>
  </si>
  <si>
    <t>90x5,1</t>
  </si>
  <si>
    <t>500x29,7</t>
  </si>
  <si>
    <t>ПС20 оцинк 0,55мм</t>
  </si>
  <si>
    <t>110x4,2</t>
  </si>
  <si>
    <t>710x42,1</t>
  </si>
  <si>
    <t>ПС20 оцинк 0,7мм</t>
  </si>
  <si>
    <t>110x6,3</t>
  </si>
  <si>
    <t>Профнастил ПС 8 (за м2)</t>
  </si>
  <si>
    <t>Профнастил НС 35 (за м2)</t>
  </si>
  <si>
    <t>110x6,6</t>
  </si>
  <si>
    <t>ПС8 цинк 0,4мм полимер</t>
  </si>
  <si>
    <t>НС35 цинк 0,45мм полимер</t>
  </si>
  <si>
    <t>110x10</t>
  </si>
  <si>
    <t>ПС8 цинк 0,45мм полимер</t>
  </si>
  <si>
    <t>НС35 цинк 0,5мм полимер</t>
  </si>
  <si>
    <t>160x6,2</t>
  </si>
  <si>
    <t>ПС8 цинк 0,5мм полимер</t>
  </si>
  <si>
    <t>НС35 цинк 0,7мм полимер</t>
  </si>
  <si>
    <t>160x9,1</t>
  </si>
  <si>
    <t>ПС8 цинк 0,7 мм полимер</t>
  </si>
  <si>
    <t>НС35 цинк 0,45мм полим(2Х)</t>
  </si>
  <si>
    <t>160x9,5</t>
  </si>
  <si>
    <t>ПС8 цинк 0,4мм полим(2Х)</t>
  </si>
  <si>
    <t>НС35 оцинк 0,45мм</t>
  </si>
  <si>
    <t>160x11,8</t>
  </si>
  <si>
    <t>ПС8 цинк 0,45мм полим(2Х)</t>
  </si>
  <si>
    <t>НС35 оцинк 0,5мм</t>
  </si>
  <si>
    <t>160x14,6</t>
  </si>
  <si>
    <t>ПС8 оцинк 0,4мм</t>
  </si>
  <si>
    <t>НС35 оцинк 0,55мм</t>
  </si>
  <si>
    <t>200x7,7</t>
  </si>
  <si>
    <t>ПС8 оцинк. 0,45мм</t>
  </si>
  <si>
    <t>НС35 оцинк 0,7мм</t>
  </si>
  <si>
    <t>200x18,2</t>
  </si>
  <si>
    <t>ПС8 оцинк 0,5мм</t>
  </si>
  <si>
    <t>НС35 оцинк 0,8мм</t>
  </si>
  <si>
    <t>225x8,6</t>
  </si>
  <si>
    <t>ПС8 оцинк 0,55мм</t>
  </si>
  <si>
    <t>Профнастил НС 60 (за м2)</t>
  </si>
  <si>
    <t>225x10,8</t>
  </si>
  <si>
    <t>ПС8 оцинк 0,7мм</t>
  </si>
  <si>
    <t>НС60 цинк 0,5мм полимер</t>
  </si>
  <si>
    <t>225x13,4</t>
  </si>
  <si>
    <t>НС60 цинк 0,7мм полимер</t>
  </si>
  <si>
    <t>250x9,6</t>
  </si>
  <si>
    <t>НС60 оцинк 0,5мм</t>
  </si>
  <si>
    <t>НС60 оцинк 0,55мм</t>
  </si>
  <si>
    <t>НС60 оцинк 0,7мм</t>
  </si>
  <si>
    <t>НС60 оцинк 0,8мм</t>
  </si>
  <si>
    <r>
      <t xml:space="preserve">Розничная цена, бел.руб
 </t>
    </r>
    <r>
      <rPr>
        <b/>
        <sz val="9"/>
        <rFont val="Calibri"/>
        <family val="2"/>
        <charset val="204"/>
        <scheme val="minor"/>
      </rPr>
      <t xml:space="preserve">с  НДС </t>
    </r>
    <r>
      <rPr>
        <sz val="9"/>
        <rFont val="Calibri"/>
        <family val="2"/>
        <charset val="204"/>
        <scheme val="minor"/>
      </rPr>
      <t xml:space="preserve">         до 1 тн</t>
    </r>
  </si>
  <si>
    <r>
      <t xml:space="preserve">Розничная цена, бел.руб
 </t>
    </r>
    <r>
      <rPr>
        <b/>
        <sz val="9"/>
        <color rgb="FFFF0000"/>
        <rFont val="Calibri"/>
        <family val="2"/>
        <charset val="204"/>
        <scheme val="minor"/>
      </rPr>
      <t xml:space="preserve">с  НДС 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до 1 тн</t>
    </r>
  </si>
  <si>
    <r>
      <t xml:space="preserve">Оптовая цена 
</t>
    </r>
    <r>
      <rPr>
        <b/>
        <sz val="9"/>
        <color rgb="FFFF0000"/>
        <rFont val="Calibri"/>
        <family val="2"/>
        <charset val="204"/>
        <scheme val="minor"/>
      </rPr>
      <t>с НДС</t>
    </r>
    <r>
      <rPr>
        <sz val="9"/>
        <color theme="1"/>
        <rFont val="Calibri"/>
        <family val="2"/>
        <charset val="204"/>
        <scheme val="minor"/>
      </rPr>
      <t xml:space="preserve"> ,
бел.руб.
от 1 тн</t>
    </r>
  </si>
  <si>
    <r>
      <t xml:space="preserve">Вес 1 м.п., </t>
    </r>
    <r>
      <rPr>
        <b/>
        <sz val="9"/>
        <color theme="1"/>
        <rFont val="Calibri"/>
        <family val="2"/>
        <charset val="204"/>
        <scheme val="minor"/>
      </rPr>
      <t>кг</t>
    </r>
  </si>
  <si>
    <r>
      <t xml:space="preserve">Розничная цена,
бел.руб
 </t>
    </r>
    <r>
      <rPr>
        <b/>
        <sz val="9"/>
        <color rgb="FFFF0000"/>
        <rFont val="Calibri"/>
        <family val="2"/>
        <charset val="204"/>
        <scheme val="minor"/>
      </rPr>
      <t xml:space="preserve">с  НДС </t>
    </r>
    <r>
      <rPr>
        <sz val="9"/>
        <color rgb="FFFF0000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до 1 тн</t>
    </r>
  </si>
  <si>
    <r>
      <t xml:space="preserve">Оптовая цена,
бел.руб.
</t>
    </r>
    <r>
      <rPr>
        <b/>
        <sz val="9"/>
        <color rgb="FFFF0000"/>
        <rFont val="Calibri"/>
        <family val="2"/>
        <charset val="204"/>
        <scheme val="minor"/>
      </rPr>
      <t>с   НДС</t>
    </r>
    <r>
      <rPr>
        <sz val="9"/>
        <color theme="1"/>
        <rFont val="Calibri"/>
        <family val="2"/>
        <charset val="204"/>
        <scheme val="minor"/>
      </rPr>
      <t xml:space="preserve"> 
от 1 тн</t>
    </r>
  </si>
  <si>
    <r>
      <t xml:space="preserve">Вес 
1листа, </t>
    </r>
    <r>
      <rPr>
        <b/>
        <sz val="9"/>
        <color theme="1"/>
        <rFont val="Calibri"/>
        <family val="2"/>
        <charset val="204"/>
        <scheme val="minor"/>
      </rPr>
      <t>кг</t>
    </r>
  </si>
  <si>
    <t>Труба профильная 1 м.п.</t>
  </si>
  <si>
    <t>Уголок стальной за 1 м.п.</t>
  </si>
  <si>
    <t>Лист  Х/К - цена  за 1 лист  с НДС</t>
  </si>
  <si>
    <t>Лист Г/К - цена за  1 лист   с НДС</t>
  </si>
  <si>
    <t xml:space="preserve">Труба ВГП 10704 10705 20295 - за 1 м.п. </t>
  </si>
  <si>
    <t>Лист РИФЛЕНЫЙ - цена за 1 лист  с НДС</t>
  </si>
  <si>
    <t>Лист ОЦИНКОВАННЫЙ - цена за 1 лист   с НДС</t>
  </si>
  <si>
    <t xml:space="preserve">Труба ВГП  ОЦИНКОВАННАЯ - за 1 м.п. </t>
  </si>
  <si>
    <t>Лист  ПВЛ - цена за 1 м.кв</t>
  </si>
  <si>
    <t>ДУ оц 50х3,5      (6/10,5)</t>
  </si>
  <si>
    <t xml:space="preserve">Труба электросварная ОЦИНК     ЭСПШ - за 1 м.п. </t>
  </si>
  <si>
    <t>Сетка композитная- цена за м2</t>
  </si>
  <si>
    <t xml:space="preserve">  2х50х50                 карта, рулон   </t>
  </si>
  <si>
    <t xml:space="preserve">2х100х100          карта, рулон  </t>
  </si>
  <si>
    <t>Сетка рабица</t>
  </si>
  <si>
    <t>Сетка СВАРНАЯ КЛАДОЧНАЯ - цена за 1 м.кв</t>
  </si>
  <si>
    <t>Арматура композитная - за 1 м.п.</t>
  </si>
  <si>
    <t xml:space="preserve">Труба электросварная ЭСПШ - за 1 м.п. </t>
  </si>
  <si>
    <t>1м</t>
  </si>
  <si>
    <t xml:space="preserve">Арматура РИФЛЕНАЯ  А3 - за 1 м.п. </t>
  </si>
  <si>
    <t xml:space="preserve">Балка двутавровая   - за 1 м.п. </t>
  </si>
  <si>
    <t xml:space="preserve">Арматура ГЛАДКАЯ  А1/круг - за 1 м.п. </t>
  </si>
  <si>
    <t xml:space="preserve">ф273х6  (12м)  </t>
  </si>
  <si>
    <t>ф530х12   АКЦИЯ</t>
  </si>
  <si>
    <t xml:space="preserve">Труба бесшовная г/д - за 1 м.п. </t>
  </si>
  <si>
    <t xml:space="preserve">Швеллер стальной - за 1 м.п.     </t>
  </si>
  <si>
    <t xml:space="preserve">Проволока в прутах - за 1 м.п. </t>
  </si>
  <si>
    <t>Проволока вязальная  - цена за 1 кг  с НДС</t>
  </si>
  <si>
    <t xml:space="preserve">Квадрат стальной - за 1 м.п. </t>
  </si>
  <si>
    <t>Электроды цена за уп</t>
  </si>
  <si>
    <t xml:space="preserve">Полоса стальная - за 1 м.п. </t>
  </si>
  <si>
    <t>Заглушки пластиковые - цена за 1 шт.  с НДС</t>
  </si>
  <si>
    <t xml:space="preserve">Шестигранник - за 1 м.п. </t>
  </si>
  <si>
    <t>Диски отрезные-цена за 1шт</t>
  </si>
  <si>
    <t xml:space="preserve">Рубка любой полосы </t>
  </si>
  <si>
    <t>Металлический штакетник (за м.п.)</t>
  </si>
  <si>
    <t>Сетка рабица оцинк. 10х10х1,2 мм х 1 м</t>
  </si>
  <si>
    <t>Мет. штакетник  С-обра.130 мм. Глян. одност.</t>
  </si>
  <si>
    <t>Сетка рабица оцинк. 10х10х1,4 мм х 1 м</t>
  </si>
  <si>
    <t>Мет. штакетник  С-обра.130 мм.  Глян. двухст</t>
  </si>
  <si>
    <t>Сетка рабица оцинк. 20х20х1,4 мм х 1 м</t>
  </si>
  <si>
    <t>Мет. штакетник  С-обра.130 мм. Одност. мат.</t>
  </si>
  <si>
    <t>Сетка рабица оцинк. 20х20х1,6 мм х 1 м</t>
  </si>
  <si>
    <t>Мет. штакетник  С-обра.130 мм. Двухст. мат.</t>
  </si>
  <si>
    <t>Сетка рабица оцинк. 20х20х1,8 мм х 1 м</t>
  </si>
  <si>
    <t>Мет. штакетник  П-обра.97 мм. Глян. одност.</t>
  </si>
  <si>
    <t>Сетка рабица оцинк. 20х20х2 мм х 1 м</t>
  </si>
  <si>
    <t>Мет. штакетник  П-обра.97 мм.  Глян. двухст</t>
  </si>
  <si>
    <t>Сетка рабица оцинк. 25х25х1,4 мм х 1,5 м</t>
  </si>
  <si>
    <t>Мет. штакетник  П-обра.97 мм. Одност. мат.</t>
  </si>
  <si>
    <t>Сетка рабица оцинк. 25х25х1,6 мм х 1 м</t>
  </si>
  <si>
    <t>Мет. штакетник  П-обра.97 мм. Двухст. мат.</t>
  </si>
  <si>
    <t>Сетка рабица оцинк. 25х25х1,8 мм х 1,5 м</t>
  </si>
  <si>
    <t>Мет. штакетник  П-обра.111 мм. Глян. одност.</t>
  </si>
  <si>
    <t>Сетка рабица оцинк. 25х25х2 мм х 1,5 м</t>
  </si>
  <si>
    <t>Мет. штакетник  П-обра.111 мм.  Глян. двухст</t>
  </si>
  <si>
    <t>Сетка рабица оцинк. 35х35х1,6 мм х 1,5 м</t>
  </si>
  <si>
    <t>Мет. штакетник  П-обра.111 мм. Одност. мат.</t>
  </si>
  <si>
    <t>Сетка рабица оцинк. 35х35х1,8 мм х 1,5 м</t>
  </si>
  <si>
    <t>Сетка рабица оцинк. 35х35х2 мм х 1 м</t>
  </si>
  <si>
    <t>Мет. штакетник  М-обра.96 мм. Глян. одност.</t>
  </si>
  <si>
    <t>Мет. штакетник  М-обра.96 мм.  Глян. двухст</t>
  </si>
  <si>
    <t>Сетка рабица оцинк. 35х35х2 мм х 1,5 м</t>
  </si>
  <si>
    <t>Мет. штакетник  М-обра.96 мм. Одност. мат.</t>
  </si>
  <si>
    <t>Сетка рабица оцинк. 35х35х2 мм х 2 м</t>
  </si>
  <si>
    <t>Мет. штакетник  М-обра.96 мм. Двухст. мат.</t>
  </si>
  <si>
    <t>Сетка рабица оцинк. 50х50х1,6 мм х 1,2 м</t>
  </si>
  <si>
    <t>Мет. штакетник  М-обра.рифленый 96 мм. Глян. одност.</t>
  </si>
  <si>
    <t>Сетка рабица оцинк. 50х50х1,6 мм х 1,5 м</t>
  </si>
  <si>
    <t>Мет. штакетник  М-обра.рифленый 96 мм.  Глян. двухст</t>
  </si>
  <si>
    <t>Сетка рабица оцинк. 50х50х1,6 мм х 1,8 м</t>
  </si>
  <si>
    <t>Мет. штакетник  М-обра.рифленый 96 мм. Одност. мат.</t>
  </si>
  <si>
    <t>Сетка рабица оцинк. 50х50х1,6 мм х 2 м</t>
  </si>
  <si>
    <t>Мет. штакетник  М-обра.рифленый 96 мм. Двухст. мат.</t>
  </si>
  <si>
    <t>Сетка рабица оцинк. 50х50х1,8 мм х 1,5 м</t>
  </si>
  <si>
    <t>Мет. штакетник  М-обра.112 мм. Глян. одност.</t>
  </si>
  <si>
    <t>Сетка рабица оцинк. 50х50х1,8 мм х 1,8 м</t>
  </si>
  <si>
    <t>Мет. штакетник  М-обра.112 мм.  Глян. двухст</t>
  </si>
  <si>
    <t>Сетка рабица оцинк. 50х50х1,8 мм х 2 м</t>
  </si>
  <si>
    <t>Мет. штакетник  М-обра.112 мм. Одност. мат.</t>
  </si>
  <si>
    <t>Сетка рабица оцинк. 50х50х2 мм х 1,2 м</t>
  </si>
  <si>
    <t>Мет. штакетник  М-обра.112 мм. Двухст. мат.</t>
  </si>
  <si>
    <t>Сетка рабица оцинк. 50х50х2 мм х 1,5 м</t>
  </si>
  <si>
    <t>Мет. штакетник  М-обра.рифленый 112 мм. Глян. одност.</t>
  </si>
  <si>
    <t>Сетка рабица оцинк. 50х50х2 мм х 1,8 м</t>
  </si>
  <si>
    <t>Мет. штакетник  М-обра.рифленый 112 мм.  Глян. двухст</t>
  </si>
  <si>
    <t>Сетка рабица оцинк. 50х50х2 мм х 2 м</t>
  </si>
  <si>
    <t>Мет. штакетник  М-обра.рифленый 112 мм. Одност. мат.</t>
  </si>
  <si>
    <t>Сетка рабица оцинк. 50х50х2,5 мм х 2 м</t>
  </si>
  <si>
    <t>Мет. штакетник  М-обра.рифленый 112 мм.Двухстт. мат.</t>
  </si>
  <si>
    <t>Сетка рабица оцинк. 50х50х3мм х 1,2 м</t>
  </si>
  <si>
    <t>Мет. штакетник  М-обра.121 мм. Глян. одност.</t>
  </si>
  <si>
    <t>Сетка рабица оцинк. 50х50х3мм х 1,5 м</t>
  </si>
  <si>
    <t>Мет. штакетник  М-обра.121 мм.  Глян. двухст</t>
  </si>
  <si>
    <t>Сетка рабица оцинк. 50х50х3мм х 1,8 м</t>
  </si>
  <si>
    <t>Мет. штакетник  М-обра.121 мм. Одност. мат.</t>
  </si>
  <si>
    <t>Сетка рабица оцинк. 50х50х3мм х 2 м</t>
  </si>
  <si>
    <t>Мет. штакетник  М-обра.121 мм. Двухст. мат.</t>
  </si>
  <si>
    <t>Сетка рабица оцинк. 60х60х2,8 мм х 2 м</t>
  </si>
  <si>
    <t>Мет. штакетник  М-обра.рифленый 121 мм. Глян. одност.</t>
  </si>
  <si>
    <t>Сетка рабица оцинк. 60х60х3 мм х 2 м</t>
  </si>
  <si>
    <t>Мет. штакетник  М-обра.рифленый 121 мм.  Глян. двухст</t>
  </si>
  <si>
    <t>Сетка рабица с ПВХ  55х55х1,6 мм х 1 м</t>
  </si>
  <si>
    <t>Мет. штакетник  М-обра.рифленый 121 мм. Одност. мат.</t>
  </si>
  <si>
    <t>Сетка рабица с ПВХ  55х55х1,6 мм х 1,2 м</t>
  </si>
  <si>
    <t>Мет. штакетник  М-обра.рифленый 121 мм. Двухст. мат.</t>
  </si>
  <si>
    <t>Сетка рабица с ПВХ  55х55х1,6 мм х 1,5 м</t>
  </si>
  <si>
    <t>Сетка рабица с ПВХ  55х55х1,6 мм х 1,8 м</t>
  </si>
  <si>
    <t>Сетка рабица с ПВХ  55х55х1,6 мм х 2 м</t>
  </si>
  <si>
    <t>Сетка рабица с ПВХ  55х55х2,4 мм х 1 м</t>
  </si>
  <si>
    <t>Сетка рабица с ПВХ  55х55х2,4 мм х 1,2 м</t>
  </si>
  <si>
    <t>Сетка рабица с ПВХ  55х55х2,4 мм х 1,5 м</t>
  </si>
  <si>
    <t>Сетка рабица с ПВХ  55х55х2,4 мм х 1,8 м</t>
  </si>
  <si>
    <t>Сетка рабица с ПВХ  55х55х2,4 мм х 2 м</t>
  </si>
  <si>
    <t>Сетка рабица оцинк. 35х35х1,6 мм х 1,2 м</t>
  </si>
  <si>
    <t>Сетка рабица оцинк. 35х35х1,6 мм х 1,8 м</t>
  </si>
  <si>
    <t>Сетка рабица (за рулон 10 м.п)</t>
  </si>
  <si>
    <t>80х4          (6м)</t>
  </si>
  <si>
    <t>80х5          (6м)</t>
  </si>
  <si>
    <t>Фиксаторы цена за 1 уп 250 шт, без НДС</t>
  </si>
  <si>
    <t>ФС 25/30</t>
  </si>
  <si>
    <t>ФС 50/55</t>
  </si>
  <si>
    <t>4х100х100 ГОСТ  карта 1*2/2*6</t>
  </si>
  <si>
    <t>5х100х100 ГОСТ  карта 1*2/2*6</t>
  </si>
  <si>
    <t>100х4        (6м)</t>
  </si>
  <si>
    <t>30х5          (6м)</t>
  </si>
  <si>
    <t>60х5          (6м)</t>
  </si>
  <si>
    <t>100х5        (6м)</t>
  </si>
  <si>
    <t>150х5        (6м)</t>
  </si>
  <si>
    <t>25х6          (6м)</t>
  </si>
  <si>
    <t>40х6          (6м)</t>
  </si>
  <si>
    <t>50х6          (6м)</t>
  </si>
  <si>
    <t>40х8          (6м)</t>
  </si>
  <si>
    <t>50х8          (6м)</t>
  </si>
  <si>
    <t>100х8          (6м)</t>
  </si>
  <si>
    <t xml:space="preserve">Прайс-лист ЦЕНА  ** без НДС ** с 20.02.2024                                                                              Частное предприятие «Металлобаза Аксвил»
220075, г. Минск, ул. Селицкого, 15, каб. 20. Завод «Метромаш», 4 этаж
Сайт: https://aksvil.by/                 </t>
  </si>
  <si>
    <t xml:space="preserve">Прайс-лист ЦЕНА  ** без НДС ** с 20.02.2025                                                                                                                                    Частное предприятие «Металлобаза Аксвил»                                                                                  
220075, г. Минск, ул. Селицкого, 15, каб. 20. Завод «Метромаш», 4 этаж
Сайт: https://aksvil.by/            Многоканальные телефоны:
+375 29 111 91 18 ОПТ | +375 29 637 70 77 РОЗНИЦА 
e-mail: sale@aksvil.by.     </t>
  </si>
  <si>
    <r>
      <t xml:space="preserve">Прайс-лист  ЦЕНЫ  </t>
    </r>
    <r>
      <rPr>
        <b/>
        <sz val="14"/>
        <color rgb="FFFF0000"/>
        <rFont val="Calibri"/>
        <family val="2"/>
        <charset val="204"/>
        <scheme val="minor"/>
      </rPr>
      <t>**</t>
    </r>
    <r>
      <rPr>
        <b/>
        <sz val="14"/>
        <color theme="1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 xml:space="preserve">С  НДС ** </t>
    </r>
    <r>
      <rPr>
        <b/>
        <sz val="11"/>
        <rFont val="Calibri"/>
        <family val="2"/>
        <charset val="204"/>
        <scheme val="minor"/>
      </rPr>
      <t xml:space="preserve">  с 20.02.2025 
</t>
    </r>
    <r>
      <rPr>
        <b/>
        <sz val="11"/>
        <color theme="1"/>
        <rFont val="Calibri"/>
        <family val="2"/>
        <charset val="204"/>
        <scheme val="minor"/>
      </rPr>
      <t xml:space="preserve">Частное предприятие «Металлобаза Аксвил»
220075, г. Минск, ул. Селицкого, 15, каб. 20. Завод «Метромаш», 4 этаж
Сайт: https://aksvil.by/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</si>
</sst>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1"/>
      <name val="Bookman Old Style"/>
      <family val="1"/>
      <charset val="204"/>
    </font>
    <font>
      <sz val="12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/>
    <xf numFmtId="3" fontId="2" fillId="3" borderId="1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4" fontId="4" fillId="0" borderId="1" xfId="0" applyNumberFormat="1" applyFont="1" applyFill="1" applyBorder="1"/>
    <xf numFmtId="0" fontId="2" fillId="0" borderId="2" xfId="0" applyFont="1" applyFill="1" applyBorder="1"/>
    <xf numFmtId="165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7" fillId="0" borderId="1" xfId="0" applyFont="1" applyFill="1" applyBorder="1"/>
    <xf numFmtId="0" fontId="3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3" fillId="0" borderId="9" xfId="0" applyFont="1" applyFill="1" applyBorder="1"/>
    <xf numFmtId="2" fontId="2" fillId="0" borderId="10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2" fillId="0" borderId="14" xfId="0" applyFont="1" applyFill="1" applyBorder="1"/>
    <xf numFmtId="2" fontId="2" fillId="0" borderId="1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0" fillId="0" borderId="1" xfId="0" applyFont="1" applyBorder="1"/>
    <xf numFmtId="0" fontId="10" fillId="3" borderId="1" xfId="0" applyFont="1" applyFill="1" applyBorder="1"/>
    <xf numFmtId="2" fontId="10" fillId="3" borderId="1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10" fillId="0" borderId="1" xfId="0" applyNumberFormat="1" applyFont="1" applyBorder="1"/>
    <xf numFmtId="2" fontId="10" fillId="5" borderId="1" xfId="0" applyNumberFormat="1" applyFont="1" applyFill="1" applyBorder="1"/>
    <xf numFmtId="0" fontId="20" fillId="0" borderId="1" xfId="0" applyFont="1" applyBorder="1"/>
    <xf numFmtId="2" fontId="10" fillId="6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0" fontId="0" fillId="0" borderId="0" xfId="0" applyBorder="1"/>
    <xf numFmtId="1" fontId="10" fillId="0" borderId="1" xfId="0" applyNumberFormat="1" applyFont="1" applyBorder="1"/>
    <xf numFmtId="1" fontId="10" fillId="5" borderId="1" xfId="0" applyNumberFormat="1" applyFont="1" applyFill="1" applyBorder="1"/>
    <xf numFmtId="0" fontId="10" fillId="3" borderId="1" xfId="0" applyFont="1" applyFill="1" applyBorder="1" applyAlignment="1">
      <alignment wrapText="1"/>
    </xf>
    <xf numFmtId="0" fontId="15" fillId="0" borderId="1" xfId="0" applyFont="1" applyBorder="1"/>
    <xf numFmtId="0" fontId="10" fillId="3" borderId="2" xfId="0" applyFont="1" applyFill="1" applyBorder="1"/>
    <xf numFmtId="2" fontId="10" fillId="0" borderId="2" xfId="0" applyNumberFormat="1" applyFont="1" applyBorder="1"/>
    <xf numFmtId="0" fontId="20" fillId="0" borderId="4" xfId="0" applyFont="1" applyBorder="1"/>
    <xf numFmtId="0" fontId="10" fillId="0" borderId="4" xfId="0" applyFont="1" applyBorder="1"/>
    <xf numFmtId="0" fontId="10" fillId="3" borderId="1" xfId="0" applyFont="1" applyFill="1" applyBorder="1" applyAlignment="1">
      <alignment horizontal="center"/>
    </xf>
    <xf numFmtId="0" fontId="10" fillId="0" borderId="2" xfId="0" applyFont="1" applyBorder="1"/>
    <xf numFmtId="164" fontId="20" fillId="8" borderId="1" xfId="0" applyNumberFormat="1" applyFont="1" applyFill="1" applyBorder="1"/>
    <xf numFmtId="0" fontId="20" fillId="8" borderId="1" xfId="0" applyFont="1" applyFill="1" applyBorder="1"/>
    <xf numFmtId="2" fontId="10" fillId="3" borderId="1" xfId="0" applyNumberFormat="1" applyFont="1" applyFill="1" applyBorder="1" applyAlignment="1"/>
    <xf numFmtId="0" fontId="13" fillId="3" borderId="1" xfId="0" applyFont="1" applyFill="1" applyBorder="1" applyAlignment="1"/>
    <xf numFmtId="4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/>
    <xf numFmtId="2" fontId="10" fillId="7" borderId="1" xfId="0" applyNumberFormat="1" applyFont="1" applyFill="1" applyBorder="1"/>
    <xf numFmtId="0" fontId="20" fillId="0" borderId="4" xfId="0" applyFont="1" applyFill="1" applyBorder="1"/>
    <xf numFmtId="0" fontId="20" fillId="0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164" fontId="20" fillId="0" borderId="1" xfId="0" applyNumberFormat="1" applyFont="1" applyBorder="1"/>
    <xf numFmtId="2" fontId="10" fillId="3" borderId="1" xfId="0" applyNumberFormat="1" applyFont="1" applyFill="1" applyBorder="1"/>
    <xf numFmtId="0" fontId="22" fillId="0" borderId="1" xfId="0" applyFont="1" applyBorder="1" applyAlignment="1">
      <alignment horizontal="right"/>
    </xf>
    <xf numFmtId="0" fontId="22" fillId="5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2" fontId="20" fillId="0" borderId="1" xfId="0" applyNumberFormat="1" applyFont="1" applyBorder="1"/>
    <xf numFmtId="2" fontId="10" fillId="0" borderId="1" xfId="0" applyNumberFormat="1" applyFont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2" fontId="20" fillId="3" borderId="1" xfId="0" applyNumberFormat="1" applyFont="1" applyFill="1" applyBorder="1" applyAlignment="1">
      <alignment horizontal="center"/>
    </xf>
    <xf numFmtId="164" fontId="20" fillId="3" borderId="1" xfId="0" applyNumberFormat="1" applyFont="1" applyFill="1" applyBorder="1" applyAlignment="1">
      <alignment horizontal="center"/>
    </xf>
    <xf numFmtId="0" fontId="13" fillId="3" borderId="0" xfId="0" applyFont="1" applyFill="1" applyBorder="1" applyAlignment="1"/>
    <xf numFmtId="2" fontId="10" fillId="0" borderId="4" xfId="0" applyNumberFormat="1" applyFont="1" applyBorder="1" applyAlignment="1">
      <alignment horizontal="center"/>
    </xf>
    <xf numFmtId="0" fontId="24" fillId="0" borderId="0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24" xfId="0" applyFont="1" applyBorder="1"/>
    <xf numFmtId="0" fontId="10" fillId="2" borderId="4" xfId="0" applyFont="1" applyFill="1" applyBorder="1" applyAlignment="1"/>
    <xf numFmtId="0" fontId="10" fillId="3" borderId="2" xfId="0" applyFont="1" applyFill="1" applyBorder="1" applyAlignment="1">
      <alignment horizontal="left"/>
    </xf>
    <xf numFmtId="0" fontId="10" fillId="0" borderId="21" xfId="0" applyFont="1" applyBorder="1"/>
    <xf numFmtId="2" fontId="21" fillId="9" borderId="4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/>
    </xf>
    <xf numFmtId="2" fontId="21" fillId="9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2" fontId="23" fillId="5" borderId="1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" fontId="10" fillId="3" borderId="3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25" fillId="0" borderId="22" xfId="0" applyFont="1" applyBorder="1" applyAlignment="1">
      <alignment horizontal="center" vertical="center" wrapText="1"/>
    </xf>
    <xf numFmtId="0" fontId="26" fillId="0" borderId="1" xfId="0" applyFont="1" applyFill="1" applyBorder="1"/>
    <xf numFmtId="0" fontId="27" fillId="0" borderId="1" xfId="0" applyFont="1" applyFill="1" applyBorder="1"/>
    <xf numFmtId="2" fontId="27" fillId="0" borderId="1" xfId="0" applyNumberFormat="1" applyFont="1" applyFill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27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1" fontId="2" fillId="7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0" fontId="11" fillId="0" borderId="4" xfId="0" applyFont="1" applyFill="1" applyBorder="1" applyAlignment="1"/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1" fillId="4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</cellXfs>
  <cellStyles count="1">
    <cellStyle name="Обычный" xfId="0" builtinId="0"/>
  </cellStyles>
  <dxfs count="5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ksvil.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ksvil.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ksvil.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ksvil.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3" name="Рисунок 2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4" name="Рисунок 3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5" name="Рисунок 4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6" name="Рисунок 5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7" name="Рисунок 6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8" name="Рисунок 7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3" name="Рисунок 2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4" name="Рисунок 3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5" name="Рисунок 4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6" name="Рисунок 5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319306</xdr:colOff>
      <xdr:row>0</xdr:row>
      <xdr:rowOff>73980</xdr:rowOff>
    </xdr:from>
    <xdr:to>
      <xdr:col>0</xdr:col>
      <xdr:colOff>1375833</xdr:colOff>
      <xdr:row>1</xdr:row>
      <xdr:rowOff>687917</xdr:rowOff>
    </xdr:to>
    <xdr:pic>
      <xdr:nvPicPr>
        <xdr:cNvPr id="7" name="Рисунок 6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06" y="73980"/>
          <a:ext cx="1056527" cy="852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312853</xdr:colOff>
      <xdr:row>0</xdr:row>
      <xdr:rowOff>0</xdr:rowOff>
    </xdr:from>
    <xdr:to>
      <xdr:col>0</xdr:col>
      <xdr:colOff>2571750</xdr:colOff>
      <xdr:row>1</xdr:row>
      <xdr:rowOff>1313482</xdr:rowOff>
    </xdr:to>
    <xdr:pic>
      <xdr:nvPicPr>
        <xdr:cNvPr id="7" name="Рисунок 6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53" y="0"/>
          <a:ext cx="2258897" cy="1551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4" name="Рисунок 3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3" name="Рисунок 2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5" name="Рисунок 4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6" name="Рисунок 5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7" name="Рисунок 6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8" name="Рисунок 7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9" name="Рисунок 8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10" name="Рисунок 9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11" name="Рисунок 10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12" name="Рисунок 11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185853</xdr:colOff>
      <xdr:row>0</xdr:row>
      <xdr:rowOff>46462</xdr:rowOff>
    </xdr:from>
    <xdr:to>
      <xdr:col>0</xdr:col>
      <xdr:colOff>1266128</xdr:colOff>
      <xdr:row>1</xdr:row>
      <xdr:rowOff>597989</xdr:rowOff>
    </xdr:to>
    <xdr:pic>
      <xdr:nvPicPr>
        <xdr:cNvPr id="13" name="Рисунок 12" descr="ЧТУП «АКСВИЛ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53" y="46462"/>
          <a:ext cx="1080275" cy="74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8;&#1056;&#1048;&#1051;&#1051;/&#1087;&#1088;&#1072;&#1081;&#1089;/&#1055;&#1088;&#1072;&#1081;&#1089;%20&#1074;&#1085;&#1091;&#1090;&#1088;&#1077;&#1085;&#1085;&#1080;&#1081;/21.02.25%20&#1055;&#1088;&#1072;&#1081;&#1089;%20&#1085;&#1086;&#1074;%20&#1085;&#1072;%203-&#1093;%20&#1083;&#1080;&#1089;&#1090;&#1072;&#1093;%20&#1056;&#1054;&#1047;&#1053;&#1048;&#1062;&#1040;%20&#1087;&#1083;&#1102;&#1089;%2010%25%20&#1082;&#1088;&#1086;&#1084;&#1077;%20%206%20&#1093;&#1086;&#1076;&#1086;&#1074;&#1099;&#1093;%20&#1087;&#1086;&#1079;&#1080;&#1094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48;&#1056;&#1048;&#1051;&#1051;\&#1087;&#1088;&#1072;&#1081;&#1089;\&#1055;&#1088;&#1072;&#1081;&#1089;%20&#1074;&#1085;&#1091;&#1090;&#1088;&#1077;&#1085;&#1085;&#1080;&#1081;\21.02.25%20&#1055;&#1088;&#1072;&#1081;&#1089;%20&#1085;&#1086;&#1074;%20&#1085;&#1072;%203-&#1093;%20&#1083;&#1080;&#1089;&#1090;&#1072;&#1093;%20&#1056;&#1054;&#1047;&#1053;&#1048;&#1062;&#1040;%20&#1087;&#1083;&#1102;&#1089;%2010%25%20&#1082;&#1088;&#1086;&#1084;&#1077;%20%206%20&#1093;&#1086;&#1076;&#1086;&#1074;&#1099;&#1093;%20&#1087;&#1086;&#1079;&#1080;&#1094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Т"/>
      <sheetName val="ОПТ (2)"/>
      <sheetName val="ОПТ 3"/>
      <sheetName val="РОЗНИЦА"/>
      <sheetName val="Лист4"/>
      <sheetName val="Лист1"/>
      <sheetName val="Лист2"/>
      <sheetName val="Лист3"/>
      <sheetName val="АКЦИЯ"/>
      <sheetName val="АКЦИЯ метр"/>
      <sheetName val="ЗАГЛУШКИ"/>
      <sheetName val="цены"/>
      <sheetName val="ост и себест прайс"/>
      <sheetName val=" прайс ПСМ"/>
      <sheetName val="заготовки лист"/>
      <sheetName val="заготовки столбики"/>
      <sheetName val="для 1C"/>
      <sheetName val="ИСС выгрузка"/>
      <sheetName val="aksvil.by"/>
      <sheetName val="stalnyetruby.by"/>
      <sheetName val="armatura-optom.by"/>
      <sheetName val="сетка"/>
      <sheetName val="svarnayasetka.by"/>
    </sheetNames>
    <sheetDataSet>
      <sheetData sheetId="0">
        <row r="5">
          <cell r="A5" t="str">
            <v>10х10х1,0  (6м)</v>
          </cell>
          <cell r="B5">
            <v>3799.6</v>
          </cell>
          <cell r="C5">
            <v>3220</v>
          </cell>
          <cell r="D5">
            <v>0.26900000000000002</v>
          </cell>
          <cell r="E5" t="str">
            <v>25х25х3     (6м)</v>
          </cell>
          <cell r="F5">
            <v>2961.7999999999997</v>
          </cell>
          <cell r="G5">
            <v>2510</v>
          </cell>
          <cell r="H5">
            <v>1.2</v>
          </cell>
        </row>
        <row r="6">
          <cell r="A6" t="str">
            <v>15х15х1,5  (6м)</v>
          </cell>
          <cell r="B6">
            <v>2879.2</v>
          </cell>
          <cell r="C6">
            <v>2440</v>
          </cell>
          <cell r="D6">
            <v>0.60499999999999998</v>
          </cell>
          <cell r="E6" t="str">
            <v>25х25х4     (6м)</v>
          </cell>
          <cell r="F6">
            <v>2938.2</v>
          </cell>
          <cell r="G6">
            <v>2490</v>
          </cell>
          <cell r="H6">
            <v>1.46</v>
          </cell>
          <cell r="I6" t="str">
            <v>0,8  1250*2500</v>
          </cell>
          <cell r="J6">
            <v>3150.6</v>
          </cell>
          <cell r="K6">
            <v>2670</v>
          </cell>
          <cell r="L6">
            <v>19.625</v>
          </cell>
        </row>
        <row r="7">
          <cell r="A7" t="str">
            <v>20х10х1,5  (6м)</v>
          </cell>
          <cell r="B7">
            <v>3811.3999999999996</v>
          </cell>
          <cell r="C7">
            <v>3230</v>
          </cell>
          <cell r="D7">
            <v>0.60499999999999998</v>
          </cell>
          <cell r="E7" t="str">
            <v>32х32х3    (6м)</v>
          </cell>
          <cell r="F7">
            <v>2973.6</v>
          </cell>
          <cell r="G7">
            <v>2520</v>
          </cell>
          <cell r="H7">
            <v>1.46</v>
          </cell>
          <cell r="I7" t="str">
            <v>1,0  1250*2500</v>
          </cell>
          <cell r="J7">
            <v>3315.7999999999997</v>
          </cell>
          <cell r="K7">
            <v>2810</v>
          </cell>
          <cell r="L7">
            <v>24.5</v>
          </cell>
        </row>
        <row r="8">
          <cell r="A8" t="str">
            <v>20х20х1,5  (6м)</v>
          </cell>
          <cell r="B8">
            <v>2855.6</v>
          </cell>
          <cell r="C8">
            <v>2420</v>
          </cell>
          <cell r="D8">
            <v>0.84099999999999997</v>
          </cell>
          <cell r="E8" t="str">
            <v>32х32х4     (6м)</v>
          </cell>
          <cell r="F8">
            <v>2938.2</v>
          </cell>
          <cell r="G8">
            <v>2490</v>
          </cell>
          <cell r="H8">
            <v>1.91</v>
          </cell>
          <cell r="I8" t="str">
            <v>неконд. все толщины</v>
          </cell>
        </row>
        <row r="9">
          <cell r="A9" t="str">
            <v>20х20х2      (6м)</v>
          </cell>
          <cell r="B9">
            <v>2690.3999999999996</v>
          </cell>
          <cell r="C9">
            <v>2280</v>
          </cell>
          <cell r="D9">
            <v>1.08</v>
          </cell>
          <cell r="E9" t="str">
            <v>35х35х4     (6м)</v>
          </cell>
          <cell r="F9">
            <v>2891</v>
          </cell>
          <cell r="G9">
            <v>2450</v>
          </cell>
          <cell r="H9">
            <v>2.1</v>
          </cell>
          <cell r="I9" t="str">
            <v xml:space="preserve">1,2  1250*2500  </v>
          </cell>
          <cell r="K9">
            <v>2790</v>
          </cell>
          <cell r="L9">
            <v>29.4</v>
          </cell>
        </row>
        <row r="10">
          <cell r="A10" t="str">
            <v>25х25х1,5   (6м)</v>
          </cell>
          <cell r="B10">
            <v>2808.3999999999996</v>
          </cell>
          <cell r="C10">
            <v>2380</v>
          </cell>
          <cell r="D10">
            <v>1.07</v>
          </cell>
          <cell r="E10" t="str">
            <v>40х40х3     (6м)</v>
          </cell>
          <cell r="F10">
            <v>2796.6</v>
          </cell>
          <cell r="G10">
            <v>2370</v>
          </cell>
          <cell r="H10">
            <v>1.85</v>
          </cell>
          <cell r="I10" t="str">
            <v>1,5  1250*2200</v>
          </cell>
          <cell r="J10">
            <v>3292.2</v>
          </cell>
          <cell r="K10">
            <v>2790</v>
          </cell>
          <cell r="L10">
            <v>33</v>
          </cell>
        </row>
        <row r="11">
          <cell r="A11" t="str">
            <v>25х25х2      (6м)</v>
          </cell>
          <cell r="B11">
            <v>2548.7999999999997</v>
          </cell>
          <cell r="C11">
            <v>2160</v>
          </cell>
          <cell r="D11">
            <v>1.39</v>
          </cell>
          <cell r="E11" t="str">
            <v>40х40х4     (6м)</v>
          </cell>
          <cell r="F11">
            <v>2454.4</v>
          </cell>
          <cell r="G11">
            <v>2080</v>
          </cell>
          <cell r="H11">
            <v>2.42</v>
          </cell>
          <cell r="I11" t="str">
            <v>2,0  1250*2500</v>
          </cell>
          <cell r="J11">
            <v>3292.2</v>
          </cell>
          <cell r="K11">
            <v>2790</v>
          </cell>
          <cell r="L11">
            <v>49</v>
          </cell>
        </row>
        <row r="12">
          <cell r="A12" t="str">
            <v>30х15х1,2   (6м)</v>
          </cell>
          <cell r="B12">
            <v>4082.7999999999997</v>
          </cell>
          <cell r="C12">
            <v>3460</v>
          </cell>
          <cell r="D12">
            <v>0.78100000000000003</v>
          </cell>
          <cell r="E12" t="str">
            <v>45х45х4     (6м)</v>
          </cell>
          <cell r="F12">
            <v>2584.1999999999998</v>
          </cell>
          <cell r="G12">
            <v>2190</v>
          </cell>
          <cell r="H12">
            <v>2.73</v>
          </cell>
          <cell r="I12" t="str">
            <v xml:space="preserve">3,0  1250*2500  </v>
          </cell>
          <cell r="K12">
            <v>2860</v>
          </cell>
          <cell r="L12">
            <v>73.599999999999994</v>
          </cell>
        </row>
        <row r="13">
          <cell r="A13" t="str">
            <v>30х20х1,5   (6м)</v>
          </cell>
          <cell r="B13">
            <v>3504.6</v>
          </cell>
          <cell r="C13">
            <v>2970</v>
          </cell>
          <cell r="D13">
            <v>1.08</v>
          </cell>
          <cell r="E13" t="str">
            <v>45х45х5     (6м)</v>
          </cell>
          <cell r="F13">
            <v>2607.7999999999997</v>
          </cell>
          <cell r="G13">
            <v>2210</v>
          </cell>
          <cell r="H13">
            <v>3.37</v>
          </cell>
        </row>
        <row r="14">
          <cell r="A14" t="str">
            <v>30х30х1,5   (6м)</v>
          </cell>
          <cell r="B14">
            <v>3516.3999999999996</v>
          </cell>
          <cell r="C14">
            <v>2980</v>
          </cell>
          <cell r="D14">
            <v>1.31</v>
          </cell>
          <cell r="E14" t="str">
            <v>50х50х4     (6м)</v>
          </cell>
          <cell r="F14">
            <v>2442.6</v>
          </cell>
          <cell r="G14">
            <v>2070</v>
          </cell>
          <cell r="H14">
            <v>3.05</v>
          </cell>
          <cell r="I14" t="str">
            <v>1,5*1250*2500</v>
          </cell>
          <cell r="J14">
            <v>2832</v>
          </cell>
          <cell r="K14">
            <v>2400</v>
          </cell>
          <cell r="L14">
            <v>36.799999999999997</v>
          </cell>
        </row>
        <row r="15">
          <cell r="A15" t="str">
            <v xml:space="preserve">30х30х2      (6м) </v>
          </cell>
          <cell r="B15">
            <v>2572.4</v>
          </cell>
          <cell r="C15">
            <v>2180</v>
          </cell>
          <cell r="D15">
            <v>1.7</v>
          </cell>
          <cell r="E15" t="str">
            <v>50х50х5    (6м)</v>
          </cell>
          <cell r="F15">
            <v>2454.4</v>
          </cell>
          <cell r="G15">
            <v>2080</v>
          </cell>
          <cell r="H15">
            <v>3.77</v>
          </cell>
          <cell r="I15" t="str">
            <v>2*1250*2500</v>
          </cell>
          <cell r="J15">
            <v>2525.1999999999998</v>
          </cell>
          <cell r="K15">
            <v>2140</v>
          </cell>
          <cell r="L15">
            <v>49.1</v>
          </cell>
        </row>
        <row r="16">
          <cell r="A16" t="str">
            <v>30х30х3      (6м)</v>
          </cell>
          <cell r="B16">
            <v>2419</v>
          </cell>
          <cell r="C16">
            <v>2050</v>
          </cell>
          <cell r="D16">
            <v>2.42</v>
          </cell>
          <cell r="E16" t="str">
            <v>63x40x5    (6м)</v>
          </cell>
          <cell r="F16">
            <v>4779</v>
          </cell>
          <cell r="G16">
            <v>4050</v>
          </cell>
          <cell r="H16">
            <v>3.91</v>
          </cell>
          <cell r="I16" t="str">
            <v>3*1250*2500</v>
          </cell>
          <cell r="J16">
            <v>2525.1999999999998</v>
          </cell>
          <cell r="K16">
            <v>2140</v>
          </cell>
          <cell r="L16">
            <v>73.599999999999994</v>
          </cell>
        </row>
        <row r="17">
          <cell r="A17" t="str">
            <v>40х20х1,5   (6м)</v>
          </cell>
          <cell r="B17">
            <v>2796.6</v>
          </cell>
          <cell r="C17">
            <v>2370</v>
          </cell>
          <cell r="D17">
            <v>1.31</v>
          </cell>
          <cell r="E17" t="str">
            <v>63х63х5    (12м)</v>
          </cell>
          <cell r="F17">
            <v>2501.6</v>
          </cell>
          <cell r="G17">
            <v>2120</v>
          </cell>
          <cell r="H17">
            <v>4.8099999999999996</v>
          </cell>
          <cell r="I17" t="str">
            <v>3*1500*6000</v>
          </cell>
          <cell r="J17">
            <v>2513.4</v>
          </cell>
          <cell r="K17">
            <v>2130</v>
          </cell>
          <cell r="L17">
            <v>211.95</v>
          </cell>
        </row>
        <row r="18">
          <cell r="A18" t="str">
            <v>40х20х2 (6м)</v>
          </cell>
          <cell r="B18">
            <v>2052</v>
          </cell>
          <cell r="C18">
            <v>1900</v>
          </cell>
          <cell r="D18">
            <v>1.7</v>
          </cell>
          <cell r="E18" t="str">
            <v>63х63х6    (12м)</v>
          </cell>
          <cell r="F18">
            <v>2513.4</v>
          </cell>
          <cell r="G18">
            <v>2130</v>
          </cell>
          <cell r="H18">
            <v>5.72</v>
          </cell>
          <cell r="I18" t="str">
            <v xml:space="preserve">4*1500*6000  </v>
          </cell>
          <cell r="J18">
            <v>2489.7999999999997</v>
          </cell>
          <cell r="K18">
            <v>2110</v>
          </cell>
          <cell r="L18">
            <v>282.60000000000002</v>
          </cell>
        </row>
        <row r="19">
          <cell r="A19" t="str">
            <v xml:space="preserve">40х20х3      (6м) </v>
          </cell>
          <cell r="B19">
            <v>2442.6</v>
          </cell>
          <cell r="C19">
            <v>2070</v>
          </cell>
          <cell r="D19">
            <v>2.42</v>
          </cell>
          <cell r="E19" t="str">
            <v xml:space="preserve">70х70х6    (12м) </v>
          </cell>
          <cell r="F19">
            <v>2808.3999999999996</v>
          </cell>
          <cell r="G19">
            <v>2380</v>
          </cell>
          <cell r="H19">
            <v>6.39</v>
          </cell>
          <cell r="I19" t="str">
            <v>4*1500*6000     09Г2С</v>
          </cell>
          <cell r="J19">
            <v>2655</v>
          </cell>
          <cell r="K19">
            <v>2250</v>
          </cell>
          <cell r="L19">
            <v>282.60000000000002</v>
          </cell>
        </row>
        <row r="20">
          <cell r="A20" t="str">
            <v>40х25х2      (6м)</v>
          </cell>
          <cell r="B20">
            <v>2537</v>
          </cell>
          <cell r="C20">
            <v>2150</v>
          </cell>
          <cell r="D20">
            <v>1.86</v>
          </cell>
          <cell r="E20" t="str">
            <v>75х50х5    (12м)</v>
          </cell>
          <cell r="F20">
            <v>3882.2</v>
          </cell>
          <cell r="G20">
            <v>3290</v>
          </cell>
          <cell r="H20">
            <v>4.79</v>
          </cell>
          <cell r="I20" t="str">
            <v xml:space="preserve">5*1500*6000  </v>
          </cell>
          <cell r="J20">
            <v>2466.1999999999998</v>
          </cell>
          <cell r="K20">
            <v>2090</v>
          </cell>
          <cell r="L20">
            <v>353.25</v>
          </cell>
        </row>
        <row r="21">
          <cell r="A21" t="str">
            <v xml:space="preserve">40х40х1,5   (6м) </v>
          </cell>
          <cell r="B21">
            <v>2843.7999999999997</v>
          </cell>
          <cell r="C21">
            <v>2410</v>
          </cell>
          <cell r="D21">
            <v>1.78</v>
          </cell>
          <cell r="E21" t="str">
            <v xml:space="preserve">75х75х5    (12м) </v>
          </cell>
          <cell r="F21">
            <v>2655</v>
          </cell>
          <cell r="G21">
            <v>2250</v>
          </cell>
          <cell r="H21">
            <v>5.8</v>
          </cell>
          <cell r="I21" t="str">
            <v>5*1500*6000      09Г2С</v>
          </cell>
          <cell r="J21">
            <v>2643.2</v>
          </cell>
          <cell r="K21">
            <v>2240</v>
          </cell>
          <cell r="L21">
            <v>353.25</v>
          </cell>
        </row>
        <row r="22">
          <cell r="A22" t="str">
            <v xml:space="preserve">40х40х2 (6м) </v>
          </cell>
          <cell r="B22">
            <v>2376</v>
          </cell>
          <cell r="C22">
            <v>2200</v>
          </cell>
          <cell r="D22">
            <v>2.33</v>
          </cell>
          <cell r="E22" t="str">
            <v>75х75х6    (12м)</v>
          </cell>
          <cell r="F22">
            <v>2666.7999999999997</v>
          </cell>
          <cell r="G22">
            <v>2260</v>
          </cell>
          <cell r="H22">
            <v>6.89</v>
          </cell>
          <cell r="I22" t="str">
            <v xml:space="preserve">6*1500*6000 </v>
          </cell>
          <cell r="J22">
            <v>2513.4</v>
          </cell>
          <cell r="K22">
            <v>2130</v>
          </cell>
          <cell r="L22">
            <v>423.9</v>
          </cell>
        </row>
        <row r="23">
          <cell r="A23" t="str">
            <v>40х40х3      (6м)</v>
          </cell>
          <cell r="B23">
            <v>2419</v>
          </cell>
          <cell r="C23">
            <v>2050</v>
          </cell>
          <cell r="D23">
            <v>3.36</v>
          </cell>
          <cell r="E23" t="str">
            <v>75х75х8    (12м)</v>
          </cell>
          <cell r="F23">
            <v>2820.2</v>
          </cell>
          <cell r="G23">
            <v>2390</v>
          </cell>
          <cell r="H23">
            <v>9.02</v>
          </cell>
          <cell r="I23" t="str">
            <v xml:space="preserve">8*1500*6000 </v>
          </cell>
          <cell r="J23">
            <v>2430.7999999999997</v>
          </cell>
          <cell r="K23">
            <v>2060</v>
          </cell>
          <cell r="L23">
            <v>565.20000000000005</v>
          </cell>
        </row>
        <row r="24">
          <cell r="A24" t="str">
            <v xml:space="preserve">40х40х4 (6м) </v>
          </cell>
          <cell r="B24">
            <v>2454.4</v>
          </cell>
          <cell r="C24">
            <v>2080</v>
          </cell>
          <cell r="D24">
            <v>4.3</v>
          </cell>
          <cell r="E24" t="str">
            <v>80х80х6    (12м)</v>
          </cell>
          <cell r="F24">
            <v>2690.3999999999996</v>
          </cell>
          <cell r="G24">
            <v>2280</v>
          </cell>
          <cell r="H24">
            <v>7.36</v>
          </cell>
          <cell r="I24" t="str">
            <v>8*1500*5000      09Г2С</v>
          </cell>
          <cell r="J24">
            <v>2690.3999999999996</v>
          </cell>
          <cell r="K24">
            <v>2280</v>
          </cell>
          <cell r="L24">
            <v>565.20000000000005</v>
          </cell>
        </row>
        <row r="25">
          <cell r="A25" t="str">
            <v>50х25х1,5      (6м)</v>
          </cell>
          <cell r="B25">
            <v>3233.2</v>
          </cell>
          <cell r="C25">
            <v>2740</v>
          </cell>
          <cell r="D25">
            <v>1.67</v>
          </cell>
          <cell r="E25" t="str">
            <v>90х90х6    (12м)</v>
          </cell>
          <cell r="F25">
            <v>2678.6</v>
          </cell>
          <cell r="G25">
            <v>2270</v>
          </cell>
          <cell r="H25">
            <v>8.33</v>
          </cell>
          <cell r="I25" t="str">
            <v xml:space="preserve">10*1500*6000 </v>
          </cell>
          <cell r="J25">
            <v>2489.7999999999997</v>
          </cell>
          <cell r="K25">
            <v>2110</v>
          </cell>
          <cell r="L25">
            <v>706.5</v>
          </cell>
        </row>
        <row r="26">
          <cell r="A26" t="str">
            <v>50х25х2      (6м)</v>
          </cell>
          <cell r="B26">
            <v>2820.2</v>
          </cell>
          <cell r="C26">
            <v>2390</v>
          </cell>
          <cell r="D26">
            <v>2.17</v>
          </cell>
          <cell r="E26" t="str">
            <v>90х90х7    (12м)</v>
          </cell>
          <cell r="F26">
            <v>2725.7999999999997</v>
          </cell>
          <cell r="G26">
            <v>2310</v>
          </cell>
          <cell r="H26">
            <v>9.64</v>
          </cell>
          <cell r="I26" t="str">
            <v xml:space="preserve">12*1500*6000 </v>
          </cell>
          <cell r="J26">
            <v>2513.4</v>
          </cell>
          <cell r="K26">
            <v>2130</v>
          </cell>
          <cell r="L26">
            <v>847.8</v>
          </cell>
        </row>
        <row r="27">
          <cell r="A27" t="str">
            <v>50х30х2   (6м)</v>
          </cell>
          <cell r="B27">
            <v>2773</v>
          </cell>
          <cell r="C27">
            <v>2350</v>
          </cell>
          <cell r="D27">
            <v>2.3199999999999998</v>
          </cell>
          <cell r="E27" t="str">
            <v>100х63х6  (12м)</v>
          </cell>
          <cell r="F27">
            <v>3504.6</v>
          </cell>
          <cell r="G27">
            <v>2970</v>
          </cell>
          <cell r="H27">
            <v>7.53</v>
          </cell>
          <cell r="I27" t="str">
            <v>12*1500*6000     09Г2С</v>
          </cell>
          <cell r="J27">
            <v>2655</v>
          </cell>
          <cell r="K27">
            <v>2250</v>
          </cell>
          <cell r="L27">
            <v>847.8</v>
          </cell>
        </row>
        <row r="28">
          <cell r="A28" t="str">
            <v>50х30х3   (6м)</v>
          </cell>
          <cell r="B28">
            <v>1947</v>
          </cell>
          <cell r="C28">
            <v>1650</v>
          </cell>
          <cell r="D28">
            <v>3.3</v>
          </cell>
          <cell r="E28" t="str">
            <v>100х63х8  (12м)</v>
          </cell>
          <cell r="F28">
            <v>3162.3999999999996</v>
          </cell>
          <cell r="G28">
            <v>2680</v>
          </cell>
          <cell r="H28">
            <v>9.8699999999999992</v>
          </cell>
          <cell r="I28" t="str">
            <v xml:space="preserve">14*1500*6000 </v>
          </cell>
          <cell r="J28">
            <v>2643.2</v>
          </cell>
          <cell r="K28">
            <v>2240</v>
          </cell>
          <cell r="L28">
            <v>989.1</v>
          </cell>
        </row>
        <row r="29">
          <cell r="A29" t="str">
            <v>50х50х2      (6м)</v>
          </cell>
          <cell r="B29">
            <v>2643.2</v>
          </cell>
          <cell r="C29">
            <v>2240</v>
          </cell>
          <cell r="D29">
            <v>2.96</v>
          </cell>
          <cell r="E29" t="str">
            <v>100х100х7   (12м)</v>
          </cell>
          <cell r="F29">
            <v>2690.3999999999996</v>
          </cell>
          <cell r="G29">
            <v>2280</v>
          </cell>
          <cell r="H29">
            <v>10.8</v>
          </cell>
          <cell r="I29" t="str">
            <v xml:space="preserve">16*1500*6000 </v>
          </cell>
          <cell r="J29">
            <v>2513.4</v>
          </cell>
          <cell r="K29">
            <v>2130</v>
          </cell>
          <cell r="L29">
            <v>1130.4000000000001</v>
          </cell>
        </row>
        <row r="30">
          <cell r="A30" t="str">
            <v>50х50х3      (6м)</v>
          </cell>
          <cell r="B30">
            <v>2407.1999999999998</v>
          </cell>
          <cell r="C30">
            <v>2040</v>
          </cell>
          <cell r="D30">
            <v>4.3099999999999996</v>
          </cell>
          <cell r="E30" t="str">
            <v>100х100х8   (12м)</v>
          </cell>
          <cell r="F30">
            <v>2784.7999999999997</v>
          </cell>
          <cell r="G30">
            <v>2360</v>
          </cell>
          <cell r="H30">
            <v>12.25</v>
          </cell>
          <cell r="I30" t="str">
            <v xml:space="preserve">20*1500*6000 </v>
          </cell>
          <cell r="J30">
            <v>2643.2</v>
          </cell>
          <cell r="K30">
            <v>2240</v>
          </cell>
          <cell r="L30">
            <v>1413</v>
          </cell>
        </row>
        <row r="31">
          <cell r="A31" t="str">
            <v xml:space="preserve">50х50х4     (6м) </v>
          </cell>
          <cell r="B31">
            <v>2419</v>
          </cell>
          <cell r="C31">
            <v>2050</v>
          </cell>
          <cell r="D31">
            <v>5.56</v>
          </cell>
          <cell r="E31" t="str">
            <v>100х100х12 (12м)</v>
          </cell>
          <cell r="F31">
            <v>2784.7999999999997</v>
          </cell>
          <cell r="G31">
            <v>2360</v>
          </cell>
          <cell r="H31">
            <v>17.899999999999999</v>
          </cell>
          <cell r="I31" t="str">
            <v>20*1500*6000   09г2с</v>
          </cell>
          <cell r="J31">
            <v>2867.3999999999996</v>
          </cell>
          <cell r="K31">
            <v>2430</v>
          </cell>
          <cell r="L31">
            <v>1413</v>
          </cell>
        </row>
        <row r="32">
          <cell r="A32" t="str">
            <v>60х30х2      (6м)</v>
          </cell>
          <cell r="B32">
            <v>2773</v>
          </cell>
          <cell r="C32">
            <v>2350</v>
          </cell>
          <cell r="D32">
            <v>2.65</v>
          </cell>
          <cell r="E32" t="str">
            <v>110х110х8   (12м)</v>
          </cell>
          <cell r="F32">
            <v>2820.2</v>
          </cell>
          <cell r="G32">
            <v>2390</v>
          </cell>
          <cell r="H32">
            <v>13.5</v>
          </cell>
          <cell r="I32" t="str">
            <v>25*1500*6000</v>
          </cell>
          <cell r="J32">
            <v>2938.2</v>
          </cell>
          <cell r="K32">
            <v>2490</v>
          </cell>
          <cell r="L32">
            <v>1766.3</v>
          </cell>
        </row>
        <row r="33">
          <cell r="A33" t="str">
            <v xml:space="preserve">60х30х3      (6м) </v>
          </cell>
          <cell r="B33">
            <v>2348.1999999999998</v>
          </cell>
          <cell r="C33">
            <v>1990</v>
          </cell>
          <cell r="D33">
            <v>3.83</v>
          </cell>
          <cell r="E33" t="str">
            <v>125х80х10     (12м)</v>
          </cell>
          <cell r="F33">
            <v>5557.7999999999993</v>
          </cell>
          <cell r="G33">
            <v>4710</v>
          </cell>
          <cell r="H33">
            <v>12.53</v>
          </cell>
          <cell r="I33" t="str">
            <v>40*1500*6000</v>
          </cell>
          <cell r="J33">
            <v>2938.2</v>
          </cell>
          <cell r="K33">
            <v>2490</v>
          </cell>
          <cell r="L33">
            <v>2826</v>
          </cell>
        </row>
        <row r="34">
          <cell r="A34" t="str">
            <v xml:space="preserve">60х40х1,5   (6м) </v>
          </cell>
          <cell r="B34">
            <v>2761.2</v>
          </cell>
          <cell r="C34">
            <v>2340</v>
          </cell>
          <cell r="D34">
            <v>2.25</v>
          </cell>
          <cell r="E34" t="str">
            <v>125х125х8   (12м)</v>
          </cell>
          <cell r="F34">
            <v>2773</v>
          </cell>
          <cell r="G34">
            <v>2350</v>
          </cell>
          <cell r="H34">
            <v>15.6</v>
          </cell>
          <cell r="I34" t="str">
            <v>50*1500*6000</v>
          </cell>
          <cell r="L34">
            <v>3532.5</v>
          </cell>
        </row>
        <row r="35">
          <cell r="A35" t="str">
            <v>60х40х2 (6м)</v>
          </cell>
          <cell r="B35">
            <v>2052</v>
          </cell>
          <cell r="C35">
            <v>1900</v>
          </cell>
          <cell r="D35">
            <v>2.96</v>
          </cell>
        </row>
        <row r="36">
          <cell r="A36" t="str">
            <v xml:space="preserve">60х40х3 (6м) </v>
          </cell>
          <cell r="B36">
            <v>2395.4</v>
          </cell>
          <cell r="C36">
            <v>2030</v>
          </cell>
          <cell r="D36">
            <v>4.3</v>
          </cell>
          <cell r="E36" t="str">
            <v>ДУ 15х2,8    (6/7,8/9м)</v>
          </cell>
          <cell r="F36">
            <v>2655</v>
          </cell>
          <cell r="G36">
            <v>2250</v>
          </cell>
          <cell r="H36">
            <v>1.28</v>
          </cell>
          <cell r="I36" t="str">
            <v xml:space="preserve">3*1250*2500 (ромб,чеч)   </v>
          </cell>
          <cell r="J36">
            <v>3032.6</v>
          </cell>
          <cell r="K36">
            <v>2570</v>
          </cell>
          <cell r="L36">
            <v>75.63</v>
          </cell>
        </row>
        <row r="37">
          <cell r="A37" t="str">
            <v>60х40х4        (6м)</v>
          </cell>
          <cell r="B37">
            <v>2407.1999999999998</v>
          </cell>
          <cell r="C37">
            <v>2040</v>
          </cell>
          <cell r="D37">
            <v>5.56</v>
          </cell>
          <cell r="E37" t="str">
            <v>ДУ 20х2,5   (6/7,8м)</v>
          </cell>
          <cell r="F37">
            <v>2478</v>
          </cell>
          <cell r="G37">
            <v>2100</v>
          </cell>
          <cell r="H37">
            <v>1.5</v>
          </cell>
          <cell r="I37" t="str">
            <v>4*1500*6000 (ромб,чеч)</v>
          </cell>
          <cell r="J37">
            <v>2560.6</v>
          </cell>
          <cell r="K37">
            <v>2170</v>
          </cell>
          <cell r="L37">
            <v>290</v>
          </cell>
        </row>
        <row r="38">
          <cell r="A38" t="str">
            <v xml:space="preserve">60х60х2       (6м) </v>
          </cell>
          <cell r="B38">
            <v>2537</v>
          </cell>
          <cell r="C38">
            <v>2150</v>
          </cell>
          <cell r="D38">
            <v>3.6</v>
          </cell>
          <cell r="E38" t="str">
            <v>ДУ 20х2,8    (6/7,8м)</v>
          </cell>
          <cell r="F38">
            <v>2513.4</v>
          </cell>
          <cell r="G38">
            <v>2130</v>
          </cell>
          <cell r="H38">
            <v>1.66</v>
          </cell>
          <cell r="I38" t="str">
            <v>5*1500*6000 (ромб,чеч)</v>
          </cell>
          <cell r="J38">
            <v>2560.6</v>
          </cell>
          <cell r="K38">
            <v>2170</v>
          </cell>
          <cell r="L38">
            <v>364.5</v>
          </cell>
        </row>
        <row r="39">
          <cell r="A39" t="str">
            <v>60х60х3       (6м)</v>
          </cell>
          <cell r="B39">
            <v>2690.3999999999996</v>
          </cell>
          <cell r="C39">
            <v>2280</v>
          </cell>
          <cell r="D39">
            <v>5.25</v>
          </cell>
          <cell r="E39" t="str">
            <v xml:space="preserve">ДУ 25х2,8    (6/7,8м) </v>
          </cell>
          <cell r="F39">
            <v>2442.6</v>
          </cell>
          <cell r="G39">
            <v>2070</v>
          </cell>
          <cell r="H39">
            <v>2.12</v>
          </cell>
          <cell r="I39" t="str">
            <v>6*1500*6000 (ромб,чеч)</v>
          </cell>
          <cell r="J39">
            <v>2690.3999999999996</v>
          </cell>
          <cell r="K39">
            <v>2280</v>
          </cell>
          <cell r="L39">
            <v>436.5</v>
          </cell>
        </row>
        <row r="40">
          <cell r="A40" t="str">
            <v xml:space="preserve">60х60х4    (6м) </v>
          </cell>
          <cell r="B40">
            <v>2407.1999999999998</v>
          </cell>
          <cell r="C40">
            <v>2040</v>
          </cell>
          <cell r="D40">
            <v>6.82</v>
          </cell>
          <cell r="E40" t="str">
            <v>ДУ 25х3,2    (6/10,5м)</v>
          </cell>
          <cell r="F40">
            <v>2478</v>
          </cell>
          <cell r="G40">
            <v>2100</v>
          </cell>
          <cell r="H40">
            <v>2.39</v>
          </cell>
        </row>
        <row r="41">
          <cell r="A41" t="str">
            <v xml:space="preserve">60х60х5    (6м) </v>
          </cell>
          <cell r="B41">
            <v>2607.7999999999997</v>
          </cell>
          <cell r="C41">
            <v>2210</v>
          </cell>
          <cell r="D41">
            <v>8.2970000000000006</v>
          </cell>
          <cell r="E41" t="str">
            <v>ДУ 32х2,8    (6/10,5м)</v>
          </cell>
          <cell r="F41">
            <v>2454.4</v>
          </cell>
          <cell r="G41">
            <v>2080</v>
          </cell>
          <cell r="H41">
            <v>2.73</v>
          </cell>
          <cell r="I41" t="str">
            <v>0,45*1250*2500</v>
          </cell>
        </row>
        <row r="42">
          <cell r="A42" t="str">
            <v xml:space="preserve">80х40х2    (6м) </v>
          </cell>
          <cell r="B42">
            <v>2926.3999999999996</v>
          </cell>
          <cell r="C42">
            <v>2480</v>
          </cell>
          <cell r="D42">
            <v>3.59</v>
          </cell>
          <cell r="E42" t="str">
            <v>ДУ 32х3,2    (6/10,5м)</v>
          </cell>
          <cell r="F42">
            <v>2442.6</v>
          </cell>
          <cell r="G42">
            <v>2070</v>
          </cell>
          <cell r="H42">
            <v>3.09</v>
          </cell>
          <cell r="I42" t="str">
            <v>0,5*1250*2500</v>
          </cell>
          <cell r="J42">
            <v>4059.2</v>
          </cell>
          <cell r="K42">
            <v>3440</v>
          </cell>
          <cell r="L42">
            <v>12.63</v>
          </cell>
        </row>
        <row r="43">
          <cell r="A43" t="str">
            <v>80х40х2 Ш (6м)</v>
          </cell>
          <cell r="B43">
            <v>2926.3999999999996</v>
          </cell>
          <cell r="C43">
            <v>2480</v>
          </cell>
          <cell r="D43">
            <v>3.59</v>
          </cell>
          <cell r="E43" t="str">
            <v>ДУ 40х3,0 (6/10,5м) АКЦИЯ!</v>
          </cell>
          <cell r="F43">
            <v>2442.6</v>
          </cell>
          <cell r="G43">
            <v>2070</v>
          </cell>
          <cell r="H43">
            <v>3.33</v>
          </cell>
          <cell r="I43" t="str">
            <v>0,55*1250*2500</v>
          </cell>
          <cell r="J43">
            <v>3964.7999999999997</v>
          </cell>
          <cell r="K43">
            <v>3360</v>
          </cell>
          <cell r="L43">
            <v>13.9</v>
          </cell>
        </row>
        <row r="44">
          <cell r="A44" t="str">
            <v>80х40х3       (6м)</v>
          </cell>
          <cell r="B44">
            <v>2419</v>
          </cell>
          <cell r="C44">
            <v>2050</v>
          </cell>
          <cell r="D44">
            <v>5.25</v>
          </cell>
          <cell r="E44" t="str">
            <v>ДУ 40х3,5    (6/10,5м)</v>
          </cell>
          <cell r="F44">
            <v>2395.4</v>
          </cell>
          <cell r="G44">
            <v>2030</v>
          </cell>
          <cell r="H44">
            <v>3.84</v>
          </cell>
          <cell r="I44" t="str">
            <v>0,7*1250*2500</v>
          </cell>
          <cell r="J44">
            <v>3610.7999999999997</v>
          </cell>
          <cell r="K44">
            <v>3060</v>
          </cell>
          <cell r="L44">
            <v>17.690000000000001</v>
          </cell>
        </row>
        <row r="45">
          <cell r="A45" t="str">
            <v>80х40х4   (6м)</v>
          </cell>
          <cell r="B45">
            <v>2666.7999999999997</v>
          </cell>
          <cell r="C45">
            <v>2260</v>
          </cell>
          <cell r="D45">
            <v>6.83</v>
          </cell>
          <cell r="E45" t="str">
            <v>ДУ 50х3,0 (6/10,5м) АКЦИЯ!</v>
          </cell>
          <cell r="F45">
            <v>2442.6</v>
          </cell>
          <cell r="G45">
            <v>2070</v>
          </cell>
          <cell r="H45">
            <v>4.22</v>
          </cell>
          <cell r="I45" t="str">
            <v>0,8*1250*2500</v>
          </cell>
          <cell r="J45">
            <v>3953</v>
          </cell>
          <cell r="K45">
            <v>3350</v>
          </cell>
          <cell r="L45">
            <v>20.22</v>
          </cell>
        </row>
        <row r="46">
          <cell r="A46" t="str">
            <v>80х60х3       (6м)</v>
          </cell>
          <cell r="B46">
            <v>2407.1999999999998</v>
          </cell>
          <cell r="C46">
            <v>2040</v>
          </cell>
          <cell r="D46">
            <v>6.19</v>
          </cell>
          <cell r="E46" t="str">
            <v>ДУ 50х3,5    (6/10,5м)</v>
          </cell>
          <cell r="F46">
            <v>2525.1999999999998</v>
          </cell>
          <cell r="G46">
            <v>2140</v>
          </cell>
          <cell r="H46">
            <v>4.88</v>
          </cell>
          <cell r="I46" t="str">
            <v xml:space="preserve">1,0*1250*2500 </v>
          </cell>
          <cell r="J46">
            <v>3563.6</v>
          </cell>
          <cell r="K46">
            <v>3020</v>
          </cell>
          <cell r="L46">
            <v>25.27</v>
          </cell>
        </row>
        <row r="47">
          <cell r="A47" t="str">
            <v>80х80х2       (6м)</v>
          </cell>
          <cell r="B47">
            <v>2501.6</v>
          </cell>
          <cell r="C47">
            <v>2120</v>
          </cell>
          <cell r="D47">
            <v>4.84</v>
          </cell>
          <cell r="I47" t="str">
            <v>1,2*1250*2500</v>
          </cell>
          <cell r="J47">
            <v>3953</v>
          </cell>
          <cell r="K47">
            <v>3350</v>
          </cell>
          <cell r="L47">
            <v>30.32</v>
          </cell>
        </row>
        <row r="48">
          <cell r="A48" t="str">
            <v>80х80х3       (12м)</v>
          </cell>
          <cell r="B48">
            <v>2407.1999999999998</v>
          </cell>
          <cell r="C48">
            <v>2040</v>
          </cell>
          <cell r="D48">
            <v>7.1319999999999997</v>
          </cell>
          <cell r="F48">
            <v>3823.2</v>
          </cell>
          <cell r="G48">
            <v>3240</v>
          </cell>
          <cell r="H48">
            <v>1.32</v>
          </cell>
          <cell r="I48" t="str">
            <v>1,5*1250*2500</v>
          </cell>
          <cell r="J48">
            <v>3551.7999999999997</v>
          </cell>
          <cell r="K48">
            <v>3010</v>
          </cell>
          <cell r="L48">
            <v>37.9</v>
          </cell>
        </row>
        <row r="49">
          <cell r="A49" t="str">
            <v>80х80х4       (12м)</v>
          </cell>
          <cell r="B49">
            <v>2572.4</v>
          </cell>
          <cell r="C49">
            <v>2180</v>
          </cell>
          <cell r="D49">
            <v>9.33</v>
          </cell>
          <cell r="F49">
            <v>3823.2</v>
          </cell>
          <cell r="G49">
            <v>3240</v>
          </cell>
          <cell r="H49">
            <v>1.71</v>
          </cell>
          <cell r="I49" t="str">
            <v xml:space="preserve">2,0*1250*2500  </v>
          </cell>
          <cell r="K49">
            <v>3380</v>
          </cell>
          <cell r="L49">
            <v>50.54</v>
          </cell>
        </row>
        <row r="50">
          <cell r="A50" t="str">
            <v xml:space="preserve">80х80х5         (6м) </v>
          </cell>
          <cell r="B50">
            <v>2808.3999999999996</v>
          </cell>
          <cell r="C50">
            <v>2380</v>
          </cell>
          <cell r="D50">
            <v>11.44</v>
          </cell>
          <cell r="F50">
            <v>3693.3999999999996</v>
          </cell>
          <cell r="G50">
            <v>3130</v>
          </cell>
          <cell r="H50">
            <v>2.1800000000000002</v>
          </cell>
          <cell r="I50" t="str">
            <v>2,5*1250*2500</v>
          </cell>
          <cell r="J50">
            <v>4413.2</v>
          </cell>
          <cell r="K50">
            <v>3740</v>
          </cell>
          <cell r="L50">
            <v>63.17</v>
          </cell>
        </row>
        <row r="51">
          <cell r="A51" t="str">
            <v>100х50х3       (12м)</v>
          </cell>
          <cell r="B51">
            <v>2383.6</v>
          </cell>
          <cell r="C51">
            <v>2020</v>
          </cell>
          <cell r="D51">
            <v>6.6</v>
          </cell>
          <cell r="F51">
            <v>3693.3999999999996</v>
          </cell>
          <cell r="G51">
            <v>3130</v>
          </cell>
          <cell r="H51">
            <v>2.46</v>
          </cell>
          <cell r="I51" t="str">
            <v xml:space="preserve">3,0*1250*2500  </v>
          </cell>
          <cell r="K51">
            <v>3350</v>
          </cell>
          <cell r="L51">
            <v>75.8</v>
          </cell>
        </row>
        <row r="52">
          <cell r="A52" t="str">
            <v>100х50х4       (12м)</v>
          </cell>
          <cell r="B52">
            <v>2572.4</v>
          </cell>
          <cell r="C52">
            <v>2180</v>
          </cell>
          <cell r="D52">
            <v>8.702</v>
          </cell>
          <cell r="F52">
            <v>3705.2</v>
          </cell>
          <cell r="G52">
            <v>3140</v>
          </cell>
          <cell r="H52">
            <v>3.18</v>
          </cell>
        </row>
        <row r="53">
          <cell r="A53" t="str">
            <v>100х60х3       (12м)</v>
          </cell>
          <cell r="B53">
            <v>2655</v>
          </cell>
          <cell r="C53">
            <v>2250</v>
          </cell>
          <cell r="D53">
            <v>7.13</v>
          </cell>
          <cell r="F53">
            <v>3634.3999999999996</v>
          </cell>
          <cell r="G53">
            <v>3080</v>
          </cell>
          <cell r="H53">
            <v>3.96</v>
          </cell>
          <cell r="I53">
            <v>406</v>
          </cell>
          <cell r="J53">
            <v>3077.1</v>
          </cell>
          <cell r="K53">
            <v>2630</v>
          </cell>
          <cell r="L53">
            <v>15.7</v>
          </cell>
        </row>
        <row r="54">
          <cell r="A54" t="str">
            <v>100х60х4       (12м)</v>
          </cell>
          <cell r="B54">
            <v>2407.1999999999998</v>
          </cell>
          <cell r="C54">
            <v>2040</v>
          </cell>
          <cell r="D54">
            <v>9.33</v>
          </cell>
          <cell r="F54">
            <v>3374.7999999999997</v>
          </cell>
          <cell r="G54">
            <v>2860</v>
          </cell>
          <cell r="H54">
            <v>5.0259999999999998</v>
          </cell>
          <cell r="I54">
            <v>506</v>
          </cell>
          <cell r="J54">
            <v>3042</v>
          </cell>
          <cell r="K54">
            <v>2600</v>
          </cell>
          <cell r="L54">
            <v>21.373000000000001</v>
          </cell>
        </row>
        <row r="55">
          <cell r="A55" t="str">
            <v>100х100х3     (12м)</v>
          </cell>
          <cell r="B55">
            <v>2537</v>
          </cell>
          <cell r="C55">
            <v>2150</v>
          </cell>
          <cell r="D55">
            <v>9.02</v>
          </cell>
          <cell r="F55">
            <v>3823.2</v>
          </cell>
          <cell r="G55">
            <v>3240</v>
          </cell>
          <cell r="H55">
            <v>7.2619999999999996</v>
          </cell>
          <cell r="I55">
            <v>508</v>
          </cell>
          <cell r="J55">
            <v>3006.8999999999996</v>
          </cell>
          <cell r="K55">
            <v>2570</v>
          </cell>
          <cell r="L55">
            <v>21.9</v>
          </cell>
        </row>
        <row r="56">
          <cell r="A56" t="str">
            <v xml:space="preserve">100х100х4 (12м) </v>
          </cell>
          <cell r="B56">
            <v>2407.1999999999998</v>
          </cell>
          <cell r="C56">
            <v>2040</v>
          </cell>
          <cell r="D56">
            <v>11.84</v>
          </cell>
        </row>
        <row r="57">
          <cell r="A57" t="str">
            <v>100х100х6     (12м)</v>
          </cell>
          <cell r="B57">
            <v>2678.6</v>
          </cell>
          <cell r="C57">
            <v>2270</v>
          </cell>
          <cell r="D57">
            <v>17.22</v>
          </cell>
          <cell r="E57" t="str">
            <v>оц 57х3,5</v>
          </cell>
          <cell r="F57">
            <v>3681.6</v>
          </cell>
          <cell r="G57">
            <v>3120</v>
          </cell>
          <cell r="H57">
            <v>4.75</v>
          </cell>
          <cell r="K57">
            <v>5.2455000000000007</v>
          </cell>
        </row>
        <row r="58">
          <cell r="A58" t="str">
            <v>100х100х8     (12м)</v>
          </cell>
          <cell r="B58">
            <v>2843.7999999999997</v>
          </cell>
          <cell r="C58">
            <v>2410</v>
          </cell>
          <cell r="D58">
            <v>22.25</v>
          </cell>
          <cell r="E58" t="str">
            <v>оц 76х3,5(6-7,8)</v>
          </cell>
          <cell r="F58">
            <v>3610.7999999999997</v>
          </cell>
          <cell r="G58">
            <v>3060</v>
          </cell>
          <cell r="H58">
            <v>6.45</v>
          </cell>
          <cell r="K58">
            <v>3.016</v>
          </cell>
        </row>
        <row r="59">
          <cell r="A59" t="str">
            <v>120х80х5       (12м)</v>
          </cell>
          <cell r="B59">
            <v>2643.2</v>
          </cell>
          <cell r="C59">
            <v>2240</v>
          </cell>
          <cell r="D59">
            <v>14.58</v>
          </cell>
          <cell r="E59" t="str">
            <v>оц 76х4   (7,8м)</v>
          </cell>
          <cell r="G59">
            <v>3070</v>
          </cell>
          <cell r="H59">
            <v>7.32</v>
          </cell>
          <cell r="K59">
            <v>4.9400000000000004</v>
          </cell>
        </row>
        <row r="60">
          <cell r="A60" t="str">
            <v>120х120х4     (12м)</v>
          </cell>
          <cell r="B60">
            <v>2619.6</v>
          </cell>
          <cell r="C60">
            <v>2220</v>
          </cell>
          <cell r="D60">
            <v>14.35</v>
          </cell>
          <cell r="E60" t="str">
            <v>оц 89х3,5(6-7,8м)</v>
          </cell>
          <cell r="F60">
            <v>3610.7999999999997</v>
          </cell>
          <cell r="G60">
            <v>3060</v>
          </cell>
          <cell r="H60">
            <v>7.61</v>
          </cell>
          <cell r="I60" t="str">
            <v>4х100 х100           карта, рулон</v>
          </cell>
          <cell r="K60">
            <v>7.3320000000000007</v>
          </cell>
        </row>
        <row r="61">
          <cell r="A61" t="str">
            <v xml:space="preserve">120х120х5     (12м) </v>
          </cell>
          <cell r="B61">
            <v>2619.6</v>
          </cell>
          <cell r="C61">
            <v>2220</v>
          </cell>
          <cell r="D61">
            <v>17.72</v>
          </cell>
          <cell r="E61" t="str">
            <v>оц 108х3,5(6-7,8м)</v>
          </cell>
          <cell r="F61">
            <v>3327.6</v>
          </cell>
          <cell r="G61">
            <v>2820</v>
          </cell>
          <cell r="H61">
            <v>9.2899999999999991</v>
          </cell>
        </row>
        <row r="62">
          <cell r="A62" t="str">
            <v>140х100х4     (12м)</v>
          </cell>
          <cell r="B62">
            <v>2702.2</v>
          </cell>
          <cell r="C62">
            <v>2290</v>
          </cell>
          <cell r="D62">
            <v>14.353999999999999</v>
          </cell>
          <cell r="E62" t="str">
            <v>оц 108х4(6-7,8м)</v>
          </cell>
          <cell r="F62">
            <v>3540</v>
          </cell>
          <cell r="G62">
            <v>3000</v>
          </cell>
          <cell r="H62">
            <v>10.567</v>
          </cell>
          <cell r="I62" t="str">
            <v>оцинк. яч.60х60х1,6 мм., h/1.5 м</v>
          </cell>
          <cell r="J62">
            <v>36.423854999999996</v>
          </cell>
          <cell r="K62">
            <v>32.233499999999999</v>
          </cell>
        </row>
        <row r="63">
          <cell r="A63" t="str">
            <v>140х100х5  09Г2С   (12м)</v>
          </cell>
          <cell r="B63">
            <v>2820.2</v>
          </cell>
          <cell r="C63">
            <v>2390</v>
          </cell>
          <cell r="D63">
            <v>17.72</v>
          </cell>
          <cell r="E63" t="str">
            <v>оц 114х4(6м)</v>
          </cell>
          <cell r="F63">
            <v>3610.7999999999997</v>
          </cell>
          <cell r="G63">
            <v>3060</v>
          </cell>
          <cell r="H63">
            <v>11.18</v>
          </cell>
          <cell r="I63" t="str">
            <v>оцинк. яч.60х60х1,4 мм., h/1.5 м</v>
          </cell>
          <cell r="J63">
            <v>36.423854999999996</v>
          </cell>
          <cell r="K63">
            <v>32.233499999999999</v>
          </cell>
          <cell r="L63" t="str">
            <v>10 м</v>
          </cell>
        </row>
        <row r="64">
          <cell r="A64" t="str">
            <v>140х140х5    (12м)</v>
          </cell>
          <cell r="B64">
            <v>2619.6</v>
          </cell>
          <cell r="C64">
            <v>2220</v>
          </cell>
          <cell r="D64">
            <v>20.86</v>
          </cell>
          <cell r="E64" t="str">
            <v>оц 133х4(9м)</v>
          </cell>
          <cell r="G64">
            <v>3060</v>
          </cell>
          <cell r="H64">
            <v>13.11</v>
          </cell>
          <cell r="L64" t="str">
            <v>вес 1 м2</v>
          </cell>
        </row>
        <row r="65">
          <cell r="A65" t="str">
            <v>180х100х5    (6м)</v>
          </cell>
          <cell r="B65">
            <v>2454.4</v>
          </cell>
          <cell r="C65">
            <v>2080</v>
          </cell>
          <cell r="D65">
            <v>20.86</v>
          </cell>
          <cell r="E65" t="str">
            <v>оц 159х4(7,8м)</v>
          </cell>
          <cell r="F65">
            <v>3610.7999999999997</v>
          </cell>
          <cell r="G65">
            <v>3060</v>
          </cell>
          <cell r="H65">
            <v>15.75</v>
          </cell>
          <cell r="I65" t="str">
            <v>3х50х50         карта 0,5*2/1*2</v>
          </cell>
          <cell r="J65">
            <v>3.4573675500000003</v>
          </cell>
          <cell r="K65">
            <v>2.9299725000000003</v>
          </cell>
        </row>
        <row r="66">
          <cell r="I66" t="str">
            <v>3х100х100     карта 1*2/2*3</v>
          </cell>
          <cell r="J66">
            <v>1.9391456250000001</v>
          </cell>
          <cell r="K66">
            <v>1.6433437500000001</v>
          </cell>
        </row>
        <row r="67">
          <cell r="A67" t="str">
            <v>АКС -4/АСП-4</v>
          </cell>
          <cell r="B67">
            <v>25.959999999999997</v>
          </cell>
          <cell r="C67">
            <v>22</v>
          </cell>
          <cell r="E67" t="str">
            <v>ф12х1,0     (10,5м)</v>
          </cell>
          <cell r="F67">
            <v>4519.3999999999996</v>
          </cell>
          <cell r="G67">
            <v>3830</v>
          </cell>
          <cell r="H67">
            <v>0.27100000000000002</v>
          </cell>
          <cell r="I67" t="str">
            <v>3х150х150     карта 1*2/2*3</v>
          </cell>
          <cell r="J67">
            <v>1.6134354545454546</v>
          </cell>
          <cell r="K67">
            <v>1.3673181818181819</v>
          </cell>
        </row>
        <row r="68">
          <cell r="A68" t="str">
            <v>АКС -6/АСП-6</v>
          </cell>
          <cell r="B68">
            <v>26.2668</v>
          </cell>
          <cell r="C68">
            <v>22.26</v>
          </cell>
          <cell r="E68" t="str">
            <v>ф12х1,5     (10,5м)</v>
          </cell>
          <cell r="F68">
            <v>4330.5999999999995</v>
          </cell>
          <cell r="G68">
            <v>3670</v>
          </cell>
          <cell r="H68">
            <v>0.38800000000000001</v>
          </cell>
          <cell r="I68" t="str">
            <v>4х50х50      карта 0,5*2/1*2/2*3</v>
          </cell>
          <cell r="J68">
            <v>6.0882894230769242</v>
          </cell>
          <cell r="K68">
            <v>5.159567307692309</v>
          </cell>
        </row>
        <row r="69">
          <cell r="A69" t="str">
            <v>АКС-8/АСП-8</v>
          </cell>
          <cell r="B69">
            <v>43.188000000000002</v>
          </cell>
          <cell r="C69">
            <v>36.6</v>
          </cell>
          <cell r="D69" t="str">
            <v>50 м</v>
          </cell>
          <cell r="E69" t="str">
            <v>ф20х1,2     (10,5м)</v>
          </cell>
          <cell r="F69">
            <v>3740.6</v>
          </cell>
          <cell r="G69">
            <v>3170</v>
          </cell>
          <cell r="H69">
            <v>0.55600000000000005</v>
          </cell>
          <cell r="I69" t="str">
            <v>4х100х100          карта 1*2/2*3</v>
          </cell>
          <cell r="J69">
            <v>2.9373044898785423</v>
          </cell>
          <cell r="K69">
            <v>2.4892410931174087</v>
          </cell>
        </row>
        <row r="70">
          <cell r="A70" t="str">
            <v>АКС-10/АСП-10</v>
          </cell>
          <cell r="B70">
            <v>65.135999999999996</v>
          </cell>
          <cell r="C70">
            <v>55.199999999999996</v>
          </cell>
          <cell r="E70" t="str">
            <v>ф20х1,5    (10,5м)</v>
          </cell>
          <cell r="F70">
            <v>3634.3999999999996</v>
          </cell>
          <cell r="G70">
            <v>3080</v>
          </cell>
          <cell r="H70">
            <v>0.68400000000000005</v>
          </cell>
        </row>
        <row r="71">
          <cell r="A71" t="str">
            <v>АКС-12</v>
          </cell>
          <cell r="B71">
            <v>92.039999999999992</v>
          </cell>
          <cell r="C71">
            <v>78</v>
          </cell>
          <cell r="E71" t="str">
            <v>ф25х1,2    (10,5м)</v>
          </cell>
          <cell r="F71">
            <v>3610.7999999999997</v>
          </cell>
          <cell r="G71">
            <v>3060</v>
          </cell>
          <cell r="H71">
            <v>0.70399999999999996</v>
          </cell>
          <cell r="I71" t="str">
            <v>4х150х150          карта 1*2/2*3</v>
          </cell>
          <cell r="J71">
            <v>3.1938853500000004</v>
          </cell>
          <cell r="K71">
            <v>2.7066825000000003</v>
          </cell>
        </row>
        <row r="72">
          <cell r="E72" t="str">
            <v>ф25х1,5    (10,5м)</v>
          </cell>
          <cell r="F72">
            <v>3587.2</v>
          </cell>
          <cell r="G72">
            <v>3040</v>
          </cell>
          <cell r="H72">
            <v>0.86899999999999999</v>
          </cell>
          <cell r="I72" t="str">
            <v xml:space="preserve">5х50х50              карта 0,5*2 </v>
          </cell>
          <cell r="J72">
            <v>15.1335</v>
          </cell>
          <cell r="K72">
            <v>12.825000000000001</v>
          </cell>
        </row>
        <row r="73">
          <cell r="A73" t="str">
            <v>ф4  (6м)</v>
          </cell>
          <cell r="B73">
            <v>2360</v>
          </cell>
          <cell r="C73">
            <v>2000</v>
          </cell>
          <cell r="D73">
            <v>0.104</v>
          </cell>
          <cell r="E73" t="str">
            <v>ф32х1,2    (10,5м)</v>
          </cell>
          <cell r="F73">
            <v>3540</v>
          </cell>
          <cell r="G73">
            <v>3000</v>
          </cell>
          <cell r="H73">
            <v>0.91100000000000003</v>
          </cell>
          <cell r="I73" t="str">
            <v xml:space="preserve">5х100х100          карта 1*2/2*3 </v>
          </cell>
          <cell r="J73">
            <v>6.1026272400000003</v>
          </cell>
          <cell r="K73">
            <v>5.1717180000000003</v>
          </cell>
        </row>
        <row r="74">
          <cell r="A74" t="str">
            <v>ф5  (6м)</v>
          </cell>
          <cell r="B74">
            <v>2289.1999999999998</v>
          </cell>
          <cell r="C74">
            <v>1940</v>
          </cell>
          <cell r="D74">
            <v>0.16300000000000001</v>
          </cell>
          <cell r="E74" t="str">
            <v>ф32х1,5    (10,5м)</v>
          </cell>
          <cell r="F74">
            <v>3575.3999999999996</v>
          </cell>
          <cell r="G74">
            <v>3030</v>
          </cell>
          <cell r="H74">
            <v>1.1279999999999999</v>
          </cell>
        </row>
        <row r="75">
          <cell r="A75" t="str">
            <v>ф6  (6м)</v>
          </cell>
          <cell r="B75">
            <v>2242</v>
          </cell>
          <cell r="C75">
            <v>1900</v>
          </cell>
          <cell r="D75">
            <v>0.222</v>
          </cell>
          <cell r="E75" t="str">
            <v>ф57х3,0     (10,5м)</v>
          </cell>
          <cell r="F75">
            <v>2371.7999999999997</v>
          </cell>
          <cell r="G75">
            <v>2010</v>
          </cell>
          <cell r="H75">
            <v>4</v>
          </cell>
          <cell r="I75" t="str">
            <v>5х150х150          карта 1*2/2*3</v>
          </cell>
          <cell r="J75">
            <v>4.5056943</v>
          </cell>
          <cell r="K75">
            <v>3.8183850000000001</v>
          </cell>
          <cell r="L75">
            <v>1.9</v>
          </cell>
        </row>
        <row r="76">
          <cell r="A76" t="str">
            <v>ф8  (12м, 6м)</v>
          </cell>
          <cell r="B76">
            <v>2019.6000000000001</v>
          </cell>
          <cell r="C76">
            <v>1870</v>
          </cell>
          <cell r="D76">
            <v>0.39500000000000002</v>
          </cell>
          <cell r="E76" t="str">
            <v>ф57х3,5     (10,5м)</v>
          </cell>
          <cell r="F76">
            <v>2466.1999999999998</v>
          </cell>
          <cell r="G76">
            <v>2090</v>
          </cell>
          <cell r="H76">
            <v>4.62</v>
          </cell>
          <cell r="I76" t="str">
            <v>5х200х200          карта 1*2/2*3</v>
          </cell>
          <cell r="J76">
            <v>3.8212677499999996</v>
          </cell>
          <cell r="K76">
            <v>3.2383625</v>
          </cell>
        </row>
        <row r="77">
          <cell r="A77" t="str">
            <v xml:space="preserve">ф10  (11,7м) </v>
          </cell>
          <cell r="B77">
            <v>1987.2</v>
          </cell>
          <cell r="C77">
            <v>1840</v>
          </cell>
          <cell r="D77">
            <v>0.63300000000000001</v>
          </cell>
          <cell r="E77" t="str">
            <v>ф76х3,0     (10,5м)</v>
          </cell>
          <cell r="F77">
            <v>2407.1999999999998</v>
          </cell>
          <cell r="G77">
            <v>2040</v>
          </cell>
          <cell r="H77">
            <v>5.4</v>
          </cell>
          <cell r="I77" t="str">
            <v>6х100х100          карта 2*3</v>
          </cell>
          <cell r="J77">
            <v>11.463817500000001</v>
          </cell>
          <cell r="K77">
            <v>9.7150995762711876</v>
          </cell>
        </row>
        <row r="78">
          <cell r="A78" t="str">
            <v>ф10  (5,85м)</v>
          </cell>
          <cell r="B78">
            <v>2073.6000000000004</v>
          </cell>
          <cell r="C78">
            <v>1920</v>
          </cell>
          <cell r="D78">
            <v>0.63300000000000001</v>
          </cell>
          <cell r="E78" t="str">
            <v>ф76х3,5 (10,5м) АКЦИЯ!</v>
          </cell>
          <cell r="F78">
            <v>2702.2</v>
          </cell>
          <cell r="G78">
            <v>2290</v>
          </cell>
          <cell r="H78">
            <v>6.26</v>
          </cell>
          <cell r="I78" t="str">
            <v>6х150х150          карта 2*3</v>
          </cell>
          <cell r="J78">
            <v>8.1402300000000007</v>
          </cell>
          <cell r="K78">
            <v>6.8985000000000012</v>
          </cell>
        </row>
        <row r="79">
          <cell r="A79" t="str">
            <v xml:space="preserve">ф12  (11,7м) </v>
          </cell>
          <cell r="B79">
            <v>1911.6000000000001</v>
          </cell>
          <cell r="C79">
            <v>1770</v>
          </cell>
          <cell r="D79">
            <v>0.91200000000000003</v>
          </cell>
          <cell r="E79" t="str">
            <v>ф76х4     (10,5м)</v>
          </cell>
          <cell r="F79">
            <v>2407.1999999999998</v>
          </cell>
          <cell r="G79">
            <v>2040</v>
          </cell>
          <cell r="H79">
            <v>7.1</v>
          </cell>
          <cell r="I79" t="str">
            <v>6х200х200          карта 2*3</v>
          </cell>
          <cell r="J79">
            <v>5.4752649</v>
          </cell>
          <cell r="K79">
            <v>4.6400550000000003</v>
          </cell>
        </row>
        <row r="80">
          <cell r="A80" t="str">
            <v>ф12  (5,85м)</v>
          </cell>
          <cell r="B80">
            <v>1998.0000000000002</v>
          </cell>
          <cell r="C80">
            <v>1850</v>
          </cell>
          <cell r="D80">
            <v>0.91200000000000003</v>
          </cell>
          <cell r="E80" t="str">
            <v>ф89х3,5     (10,5м)</v>
          </cell>
          <cell r="F80">
            <v>2430.7999999999997</v>
          </cell>
          <cell r="G80">
            <v>2060</v>
          </cell>
          <cell r="H80">
            <v>7.38</v>
          </cell>
          <cell r="I80" t="str">
            <v>ОЦ  6*6*0,6   1000*15000</v>
          </cell>
          <cell r="J80">
            <v>4.7794248000000001</v>
          </cell>
          <cell r="K80">
            <v>4.0503600000000004</v>
          </cell>
        </row>
        <row r="81">
          <cell r="A81" t="str">
            <v xml:space="preserve">ф14  (11,7м) </v>
          </cell>
          <cell r="B81">
            <v>2088.6</v>
          </cell>
          <cell r="C81">
            <v>1770</v>
          </cell>
          <cell r="D81">
            <v>1.264</v>
          </cell>
          <cell r="E81" t="str">
            <v>ф89х4,0 (12м) АКЦИЯ!</v>
          </cell>
          <cell r="F81">
            <v>2749.3999999999996</v>
          </cell>
          <cell r="G81">
            <v>2330</v>
          </cell>
          <cell r="H81">
            <v>8.39</v>
          </cell>
          <cell r="I81" t="str">
            <v>ОЦ  10*10*0,8   1000*15000</v>
          </cell>
          <cell r="J81">
            <v>5.9100300000000008</v>
          </cell>
          <cell r="K81">
            <v>5.0085000000000006</v>
          </cell>
        </row>
        <row r="82">
          <cell r="A82" t="str">
            <v>ф16 (11,7м)</v>
          </cell>
          <cell r="B82">
            <v>2088.6</v>
          </cell>
          <cell r="C82">
            <v>1770</v>
          </cell>
          <cell r="D82">
            <v>1.651</v>
          </cell>
          <cell r="E82" t="str">
            <v>ф108х3,5    (12м)</v>
          </cell>
          <cell r="F82">
            <v>2419</v>
          </cell>
          <cell r="G82">
            <v>2050</v>
          </cell>
          <cell r="H82">
            <v>9.02</v>
          </cell>
          <cell r="I82" t="str">
            <v>ОЦ  10*10*1,2   1000*15000</v>
          </cell>
          <cell r="J82">
            <v>12.01122</v>
          </cell>
          <cell r="K82">
            <v>10.179</v>
          </cell>
        </row>
        <row r="83">
          <cell r="A83" t="str">
            <v>ф18  (11,7м)</v>
          </cell>
          <cell r="B83">
            <v>2112.1999999999998</v>
          </cell>
          <cell r="C83">
            <v>1790</v>
          </cell>
          <cell r="D83">
            <v>2.0870000000000002</v>
          </cell>
          <cell r="E83" t="str">
            <v>ф108х4    (12м)</v>
          </cell>
          <cell r="F83">
            <v>2419</v>
          </cell>
          <cell r="G83">
            <v>2050</v>
          </cell>
          <cell r="H83">
            <v>10.259</v>
          </cell>
          <cell r="I83" t="str">
            <v>ОЦ 20*20*0,8     1000*25000</v>
          </cell>
          <cell r="J83">
            <v>3.0279744000000002</v>
          </cell>
          <cell r="K83">
            <v>2.5660800000000004</v>
          </cell>
        </row>
        <row r="84">
          <cell r="A84" t="str">
            <v>ф20   (11,7м)</v>
          </cell>
          <cell r="B84">
            <v>2088.6</v>
          </cell>
          <cell r="C84">
            <v>1770</v>
          </cell>
          <cell r="D84">
            <v>2.581</v>
          </cell>
          <cell r="E84" t="str">
            <v>ф114х4        (6м)</v>
          </cell>
          <cell r="F84">
            <v>2749.3999999999996</v>
          </cell>
          <cell r="G84">
            <v>2330</v>
          </cell>
          <cell r="H84">
            <v>10.85</v>
          </cell>
          <cell r="I84" t="str">
            <v>ОЦ 20*20*1,2    1000*25000</v>
          </cell>
          <cell r="J84">
            <v>6.3879299999999999</v>
          </cell>
          <cell r="K84">
            <v>5.4135</v>
          </cell>
        </row>
        <row r="85">
          <cell r="A85" t="str">
            <v xml:space="preserve">ф22 (11,7м) </v>
          </cell>
          <cell r="B85">
            <v>2112.1999999999998</v>
          </cell>
          <cell r="C85">
            <v>1790</v>
          </cell>
          <cell r="D85">
            <v>3.1030000000000002</v>
          </cell>
          <cell r="E85" t="str">
            <v>ф133х3,5     (12м)</v>
          </cell>
          <cell r="F85">
            <v>2407.1999999999998</v>
          </cell>
          <cell r="G85">
            <v>2040</v>
          </cell>
          <cell r="H85">
            <v>11.18</v>
          </cell>
          <cell r="I85" t="str">
            <v>ОЦ 25*25*0,8     1000*25000</v>
          </cell>
          <cell r="J85">
            <v>3.0279744000000002</v>
          </cell>
          <cell r="K85">
            <v>2.5660800000000004</v>
          </cell>
        </row>
        <row r="86">
          <cell r="A86" t="str">
            <v>ф25   (11,7 м)</v>
          </cell>
          <cell r="B86">
            <v>2088.6</v>
          </cell>
          <cell r="C86">
            <v>1770</v>
          </cell>
          <cell r="D86">
            <v>4.0229999999999997</v>
          </cell>
          <cell r="E86" t="str">
            <v>ф133х4        (12м)</v>
          </cell>
          <cell r="G86">
            <v>2320</v>
          </cell>
          <cell r="H86">
            <v>12.73</v>
          </cell>
          <cell r="I86" t="str">
            <v>ОЦ 25*25*1,6    1000*25000</v>
          </cell>
          <cell r="J86">
            <v>5.7825899999999999</v>
          </cell>
          <cell r="K86">
            <v>4.9005000000000001</v>
          </cell>
        </row>
        <row r="87">
          <cell r="A87" t="str">
            <v xml:space="preserve">ф25   (5.85 м) </v>
          </cell>
          <cell r="B87">
            <v>2147.6</v>
          </cell>
          <cell r="C87">
            <v>1820</v>
          </cell>
          <cell r="D87">
            <v>4.0229999999999997</v>
          </cell>
          <cell r="E87" t="str">
            <v>ф133х4,5     (12м)</v>
          </cell>
          <cell r="G87">
            <v>2170</v>
          </cell>
          <cell r="H87">
            <v>14.26</v>
          </cell>
        </row>
        <row r="88">
          <cell r="A88" t="str">
            <v xml:space="preserve">ф28 (11,7м) </v>
          </cell>
          <cell r="B88">
            <v>2112.1999999999998</v>
          </cell>
          <cell r="C88">
            <v>1790</v>
          </cell>
          <cell r="D88">
            <v>5.0469999999999997</v>
          </cell>
          <cell r="E88" t="str">
            <v>ф159х4,5     (12м)</v>
          </cell>
          <cell r="F88">
            <v>2714</v>
          </cell>
          <cell r="G88">
            <v>2300</v>
          </cell>
          <cell r="H88">
            <v>17.149999999999999</v>
          </cell>
          <cell r="I88">
            <v>10</v>
          </cell>
          <cell r="J88">
            <v>4755.3999999999996</v>
          </cell>
          <cell r="K88">
            <v>4030</v>
          </cell>
          <cell r="L88">
            <v>9.4600000000000009</v>
          </cell>
        </row>
        <row r="89">
          <cell r="A89" t="str">
            <v>ф32 (11,7м)</v>
          </cell>
          <cell r="B89">
            <v>2112.1999999999998</v>
          </cell>
          <cell r="C89">
            <v>1790</v>
          </cell>
          <cell r="D89">
            <v>6.593</v>
          </cell>
          <cell r="E89" t="str">
            <v>ф159х4        (12м)</v>
          </cell>
          <cell r="F89">
            <v>2643.2</v>
          </cell>
          <cell r="G89">
            <v>2240</v>
          </cell>
          <cell r="H89">
            <v>15.3</v>
          </cell>
          <cell r="I89">
            <v>12</v>
          </cell>
          <cell r="J89">
            <v>4637.3999999999996</v>
          </cell>
          <cell r="K89">
            <v>3930</v>
          </cell>
          <cell r="L89">
            <v>11.5</v>
          </cell>
        </row>
        <row r="90">
          <cell r="E90" t="str">
            <v xml:space="preserve">ф219х4    (12м) </v>
          </cell>
          <cell r="F90">
            <v>3009</v>
          </cell>
          <cell r="G90">
            <v>2550</v>
          </cell>
          <cell r="H90">
            <v>31.73</v>
          </cell>
          <cell r="I90">
            <v>14</v>
          </cell>
          <cell r="J90">
            <v>4236.2</v>
          </cell>
          <cell r="K90">
            <v>3590</v>
          </cell>
          <cell r="L90">
            <v>13.7</v>
          </cell>
        </row>
        <row r="91">
          <cell r="A91" t="str">
            <v>ф 5,5  (6м)</v>
          </cell>
          <cell r="B91">
            <v>2745.8599999999997</v>
          </cell>
          <cell r="C91">
            <v>2327</v>
          </cell>
          <cell r="D91">
            <v>0.19800000000000001</v>
          </cell>
          <cell r="F91">
            <v>2855.6</v>
          </cell>
          <cell r="G91">
            <v>2420</v>
          </cell>
          <cell r="H91">
            <v>39.51</v>
          </cell>
          <cell r="I91">
            <v>16</v>
          </cell>
          <cell r="J91">
            <v>4838</v>
          </cell>
          <cell r="K91">
            <v>4100</v>
          </cell>
          <cell r="L91">
            <v>15.9</v>
          </cell>
        </row>
        <row r="92">
          <cell r="A92" t="str">
            <v>ф6      (6м)</v>
          </cell>
          <cell r="B92">
            <v>2324.6</v>
          </cell>
          <cell r="C92">
            <v>1970</v>
          </cell>
          <cell r="D92">
            <v>0.23499999999999999</v>
          </cell>
          <cell r="F92">
            <v>3233.2</v>
          </cell>
          <cell r="G92">
            <v>2740</v>
          </cell>
          <cell r="H92">
            <v>54.9</v>
          </cell>
          <cell r="I92">
            <v>18</v>
          </cell>
          <cell r="J92">
            <v>4649.2</v>
          </cell>
          <cell r="K92">
            <v>3940</v>
          </cell>
          <cell r="L92">
            <v>18.399999999999999</v>
          </cell>
        </row>
        <row r="93">
          <cell r="A93" t="str">
            <v xml:space="preserve">ф8     (6м) </v>
          </cell>
          <cell r="B93">
            <v>2301</v>
          </cell>
          <cell r="C93">
            <v>1950</v>
          </cell>
          <cell r="D93">
            <v>0.41799999999999998</v>
          </cell>
          <cell r="F93">
            <v>3304</v>
          </cell>
          <cell r="G93">
            <v>2800</v>
          </cell>
          <cell r="H93">
            <v>153.30000000000001</v>
          </cell>
          <cell r="I93" t="str">
            <v>18Б1</v>
          </cell>
          <cell r="J93">
            <v>4649.2</v>
          </cell>
          <cell r="K93">
            <v>3940</v>
          </cell>
          <cell r="L93">
            <v>15.4</v>
          </cell>
        </row>
        <row r="94">
          <cell r="A94" t="str">
            <v xml:space="preserve">ф10   (5,85/11,7м) </v>
          </cell>
          <cell r="B94">
            <v>2289.1999999999998</v>
          </cell>
          <cell r="C94">
            <v>1940</v>
          </cell>
          <cell r="D94">
            <v>0.64400000000000002</v>
          </cell>
          <cell r="I94">
            <v>20</v>
          </cell>
          <cell r="J94">
            <v>4354.2</v>
          </cell>
          <cell r="K94">
            <v>3690</v>
          </cell>
          <cell r="L94">
            <v>21</v>
          </cell>
        </row>
        <row r="95">
          <cell r="A95" t="str">
            <v>ф12        (5,85/11,7м)</v>
          </cell>
          <cell r="B95">
            <v>2289.1999999999998</v>
          </cell>
          <cell r="C95">
            <v>1940</v>
          </cell>
          <cell r="D95">
            <v>0.92700000000000005</v>
          </cell>
          <cell r="E95" t="str">
            <v>ф108*4,5 (10,5м) АКЦИЯ</v>
          </cell>
          <cell r="G95">
            <v>4220</v>
          </cell>
          <cell r="H95">
            <v>11.81</v>
          </cell>
          <cell r="I95" t="str">
            <v>20Б1</v>
          </cell>
          <cell r="J95">
            <v>3811.3999999999996</v>
          </cell>
          <cell r="K95">
            <v>3230</v>
          </cell>
          <cell r="L95">
            <v>22.4</v>
          </cell>
        </row>
        <row r="96">
          <cell r="A96" t="str">
            <v>ф14         (5,85/11,7м)</v>
          </cell>
          <cell r="B96">
            <v>2265.6</v>
          </cell>
          <cell r="C96">
            <v>1920</v>
          </cell>
          <cell r="D96">
            <v>1.264</v>
          </cell>
          <cell r="E96" t="str">
            <v xml:space="preserve">ф133*5 (12м)АКЦИЯ  </v>
          </cell>
          <cell r="G96">
            <v>4220</v>
          </cell>
          <cell r="H96">
            <v>15.78</v>
          </cell>
          <cell r="I96" t="str">
            <v>20Ш1</v>
          </cell>
          <cell r="J96">
            <v>3150.6</v>
          </cell>
          <cell r="K96">
            <v>2670</v>
          </cell>
          <cell r="L96">
            <v>30.6</v>
          </cell>
        </row>
        <row r="97">
          <cell r="A97" t="str">
            <v xml:space="preserve">ф16   (5,85/11,7м) </v>
          </cell>
          <cell r="B97">
            <v>2265.6</v>
          </cell>
          <cell r="C97">
            <v>1920</v>
          </cell>
          <cell r="D97">
            <v>1.651</v>
          </cell>
          <cell r="E97" t="str">
            <v>ф133*6 (12м) АКЦИЯ</v>
          </cell>
          <cell r="G97">
            <v>3600</v>
          </cell>
          <cell r="H97">
            <v>18.79</v>
          </cell>
          <cell r="I97" t="str">
            <v>24М</v>
          </cell>
          <cell r="J97">
            <v>4908.8</v>
          </cell>
          <cell r="K97">
            <v>4160</v>
          </cell>
          <cell r="L97">
            <v>38.299999999999997</v>
          </cell>
        </row>
        <row r="98">
          <cell r="A98" t="str">
            <v>ф18         (5,85/11,7м)</v>
          </cell>
          <cell r="B98">
            <v>2324.6</v>
          </cell>
          <cell r="C98">
            <v>1970</v>
          </cell>
          <cell r="D98">
            <v>2.0870000000000002</v>
          </cell>
          <cell r="E98" t="str">
            <v xml:space="preserve">ф159*5 (12м) АКЦИЯ </v>
          </cell>
          <cell r="G98">
            <v>3580</v>
          </cell>
          <cell r="H98">
            <v>18.989999999999998</v>
          </cell>
          <cell r="I98" t="str">
            <v>25Б1</v>
          </cell>
          <cell r="J98">
            <v>3551.7999999999997</v>
          </cell>
          <cell r="K98">
            <v>3010</v>
          </cell>
          <cell r="L98">
            <v>25.7</v>
          </cell>
        </row>
        <row r="99">
          <cell r="A99" t="str">
            <v>ф20          (5,85/11,7м)</v>
          </cell>
          <cell r="B99">
            <v>2265.6</v>
          </cell>
          <cell r="C99">
            <v>1920</v>
          </cell>
          <cell r="D99">
            <v>2.581</v>
          </cell>
          <cell r="E99" t="str">
            <v>ф325*9 (12м) АКЦИЯ</v>
          </cell>
          <cell r="G99">
            <v>4220</v>
          </cell>
          <cell r="H99">
            <v>70.14</v>
          </cell>
          <cell r="I99" t="str">
            <v>25К2</v>
          </cell>
          <cell r="J99">
            <v>3540</v>
          </cell>
          <cell r="K99">
            <v>3000</v>
          </cell>
          <cell r="L99">
            <v>72.400000000000006</v>
          </cell>
        </row>
        <row r="100">
          <cell r="A100" t="str">
            <v>ф25          (5,85/11,7м)</v>
          </cell>
          <cell r="B100">
            <v>2289.1999999999998</v>
          </cell>
          <cell r="C100">
            <v>1940</v>
          </cell>
          <cell r="D100">
            <v>4.0229999999999997</v>
          </cell>
          <cell r="I100">
            <v>30</v>
          </cell>
          <cell r="J100">
            <v>3551.7999999999997</v>
          </cell>
          <cell r="K100">
            <v>3010</v>
          </cell>
          <cell r="L100">
            <v>36.5</v>
          </cell>
        </row>
        <row r="101">
          <cell r="A101" t="str">
            <v>Круг ф34 ст 20 АКЦИЯ</v>
          </cell>
          <cell r="B101">
            <v>2926.3999999999996</v>
          </cell>
          <cell r="C101">
            <v>2480</v>
          </cell>
          <cell r="D101">
            <v>7.07</v>
          </cell>
          <cell r="E101" t="str">
            <v>20х4          (6м)</v>
          </cell>
          <cell r="F101">
            <v>3115.2</v>
          </cell>
          <cell r="G101">
            <v>2640</v>
          </cell>
          <cell r="H101">
            <v>0.628</v>
          </cell>
          <cell r="I101" t="str">
            <v xml:space="preserve">30Б2 </v>
          </cell>
          <cell r="J101">
            <v>3528.2</v>
          </cell>
          <cell r="K101">
            <v>2990</v>
          </cell>
          <cell r="L101">
            <v>36.6</v>
          </cell>
        </row>
        <row r="102">
          <cell r="A102" t="str">
            <v>Круг ф85 ст 45 АКЦИЯ</v>
          </cell>
          <cell r="B102">
            <v>2407.1999999999998</v>
          </cell>
          <cell r="C102">
            <v>2040</v>
          </cell>
          <cell r="D102">
            <v>44</v>
          </cell>
          <cell r="E102" t="str">
            <v>25х4          (6м)</v>
          </cell>
          <cell r="F102">
            <v>3044.3999999999996</v>
          </cell>
          <cell r="G102">
            <v>2580</v>
          </cell>
          <cell r="H102">
            <v>0.78500000000000003</v>
          </cell>
          <cell r="I102" t="str">
            <v xml:space="preserve">30К1 </v>
          </cell>
          <cell r="J102">
            <v>3398.3999999999996</v>
          </cell>
          <cell r="K102">
            <v>2880</v>
          </cell>
          <cell r="L102">
            <v>84.8</v>
          </cell>
        </row>
        <row r="103">
          <cell r="A103" t="str">
            <v>Круг ф100 ст45 АКЦИЯ</v>
          </cell>
          <cell r="B103">
            <v>2407.1999999999998</v>
          </cell>
          <cell r="C103">
            <v>2040</v>
          </cell>
          <cell r="D103">
            <v>61.65</v>
          </cell>
          <cell r="E103" t="str">
            <v>30х4          (6м)</v>
          </cell>
          <cell r="F103">
            <v>2596</v>
          </cell>
          <cell r="G103">
            <v>2200</v>
          </cell>
          <cell r="H103">
            <v>0.94199999999999995</v>
          </cell>
          <cell r="I103" t="str">
            <v xml:space="preserve">30 Ш1 </v>
          </cell>
          <cell r="J103">
            <v>3422</v>
          </cell>
          <cell r="K103">
            <v>2900</v>
          </cell>
          <cell r="L103">
            <v>56.8</v>
          </cell>
        </row>
        <row r="104">
          <cell r="A104" t="str">
            <v xml:space="preserve">Круг ф120 ст20 АКЦИЯ </v>
          </cell>
          <cell r="B104">
            <v>2312.7999999999997</v>
          </cell>
          <cell r="C104">
            <v>1960</v>
          </cell>
          <cell r="D104">
            <v>88.736000000000004</v>
          </cell>
          <cell r="E104" t="str">
            <v>40х4          (6м)</v>
          </cell>
          <cell r="F104">
            <v>2725.7999999999997</v>
          </cell>
          <cell r="G104">
            <v>2310</v>
          </cell>
          <cell r="H104">
            <v>1.256</v>
          </cell>
          <cell r="I104" t="str">
            <v xml:space="preserve">35Б2 </v>
          </cell>
          <cell r="J104">
            <v>3575.3999999999996</v>
          </cell>
          <cell r="K104">
            <v>3030</v>
          </cell>
          <cell r="L104">
            <v>43.3</v>
          </cell>
        </row>
        <row r="105">
          <cell r="A105" t="str">
            <v xml:space="preserve">Круг ф140 ст40Х АКЦИЯ </v>
          </cell>
          <cell r="B105">
            <v>2407.1999999999998</v>
          </cell>
          <cell r="C105">
            <v>2040</v>
          </cell>
          <cell r="D105">
            <v>120</v>
          </cell>
          <cell r="E105" t="str">
            <v>50х4          (6м)</v>
          </cell>
          <cell r="F105">
            <v>2643.2</v>
          </cell>
          <cell r="G105">
            <v>2240</v>
          </cell>
          <cell r="H105">
            <v>1.57</v>
          </cell>
          <cell r="I105" t="str">
            <v xml:space="preserve">35Ш1 </v>
          </cell>
          <cell r="J105">
            <v>3304</v>
          </cell>
          <cell r="K105">
            <v>2800</v>
          </cell>
          <cell r="L105">
            <v>75.099999999999994</v>
          </cell>
        </row>
        <row r="106">
          <cell r="E106" t="str">
            <v>60х4         (6м)</v>
          </cell>
          <cell r="F106">
            <v>2773</v>
          </cell>
          <cell r="G106">
            <v>2350</v>
          </cell>
          <cell r="H106">
            <v>1.9</v>
          </cell>
          <cell r="I106" t="str">
            <v>40Б1</v>
          </cell>
          <cell r="J106">
            <v>3422</v>
          </cell>
          <cell r="K106">
            <v>2900</v>
          </cell>
          <cell r="L106">
            <v>48.1</v>
          </cell>
        </row>
        <row r="107">
          <cell r="B107">
            <v>2700</v>
          </cell>
          <cell r="C107">
            <v>2500</v>
          </cell>
          <cell r="D107">
            <v>5.6000000000000001E-2</v>
          </cell>
          <cell r="E107" t="str">
            <v>80х4          (6м)</v>
          </cell>
          <cell r="F107">
            <v>3315.7999999999997</v>
          </cell>
          <cell r="G107">
            <v>2810</v>
          </cell>
          <cell r="H107">
            <v>2.496</v>
          </cell>
          <cell r="I107" t="str">
            <v>40Б2</v>
          </cell>
          <cell r="J107">
            <v>3304</v>
          </cell>
          <cell r="K107">
            <v>2800</v>
          </cell>
          <cell r="L107">
            <v>54.7</v>
          </cell>
        </row>
        <row r="108">
          <cell r="B108">
            <v>2700</v>
          </cell>
          <cell r="C108">
            <v>2500</v>
          </cell>
          <cell r="D108">
            <v>0.1</v>
          </cell>
          <cell r="E108" t="str">
            <v>100х4        (6м)</v>
          </cell>
          <cell r="F108">
            <v>3115.2</v>
          </cell>
          <cell r="G108">
            <v>2640</v>
          </cell>
          <cell r="H108">
            <v>3.12</v>
          </cell>
        </row>
        <row r="109">
          <cell r="B109">
            <v>2700</v>
          </cell>
          <cell r="C109">
            <v>2500</v>
          </cell>
          <cell r="D109">
            <v>0.16300000000000001</v>
          </cell>
          <cell r="E109" t="str">
            <v>30х5          (6м)</v>
          </cell>
          <cell r="F109">
            <v>3221.3999999999996</v>
          </cell>
          <cell r="G109">
            <v>2730</v>
          </cell>
          <cell r="H109">
            <v>1.17</v>
          </cell>
          <cell r="I109" t="str">
            <v>Оцинкованная        ф1,0 мм</v>
          </cell>
        </row>
        <row r="110">
          <cell r="E110" t="str">
            <v>40х5          (6м)</v>
          </cell>
          <cell r="F110">
            <v>2643.2</v>
          </cell>
          <cell r="G110">
            <v>2240</v>
          </cell>
          <cell r="H110">
            <v>1.585</v>
          </cell>
          <cell r="I110" t="str">
            <v>Оцинкованная        ф1,2-4 мм</v>
          </cell>
        </row>
        <row r="111">
          <cell r="A111" t="str">
            <v>10х10        (6м)</v>
          </cell>
          <cell r="B111">
            <v>2619.6</v>
          </cell>
          <cell r="C111">
            <v>2220</v>
          </cell>
          <cell r="D111">
            <v>0.79</v>
          </cell>
          <cell r="E111" t="str">
            <v>50х5          (6м)</v>
          </cell>
          <cell r="F111">
            <v>2596</v>
          </cell>
          <cell r="G111">
            <v>2200</v>
          </cell>
          <cell r="H111">
            <v>1.9630000000000001</v>
          </cell>
          <cell r="I111" t="str">
            <v>Черная т/о                ф1,2-4 мм</v>
          </cell>
        </row>
        <row r="112">
          <cell r="A112" t="str">
            <v>12х12        (6м)</v>
          </cell>
          <cell r="B112">
            <v>2702.2</v>
          </cell>
          <cell r="C112">
            <v>2290</v>
          </cell>
          <cell r="D112">
            <v>1.1299999999999999</v>
          </cell>
          <cell r="E112" t="str">
            <v>60х5          (6м)</v>
          </cell>
          <cell r="F112">
            <v>2867.3999999999996</v>
          </cell>
          <cell r="G112">
            <v>2430</v>
          </cell>
          <cell r="H112">
            <v>2.34</v>
          </cell>
        </row>
        <row r="113">
          <cell r="A113" t="str">
            <v>14х14       (6м)</v>
          </cell>
          <cell r="B113">
            <v>2619.6</v>
          </cell>
          <cell r="C113">
            <v>2220</v>
          </cell>
          <cell r="D113">
            <v>1.54</v>
          </cell>
          <cell r="E113" t="str">
            <v>80х5          (6м)</v>
          </cell>
          <cell r="F113">
            <v>3280.3999999999996</v>
          </cell>
          <cell r="G113">
            <v>2780</v>
          </cell>
          <cell r="H113">
            <v>3.12</v>
          </cell>
        </row>
        <row r="114">
          <cell r="A114" t="str">
            <v>16х16       (6м)</v>
          </cell>
          <cell r="B114">
            <v>2666.7999999999997</v>
          </cell>
          <cell r="C114">
            <v>2260</v>
          </cell>
          <cell r="D114">
            <v>2.0099999999999998</v>
          </cell>
          <cell r="E114" t="str">
            <v>100х5        (6м)</v>
          </cell>
          <cell r="F114">
            <v>3315.7999999999997</v>
          </cell>
          <cell r="G114">
            <v>2810</v>
          </cell>
          <cell r="H114">
            <v>3.9</v>
          </cell>
        </row>
        <row r="115">
          <cell r="A115" t="str">
            <v>20х20        (6м)</v>
          </cell>
          <cell r="B115">
            <v>2891</v>
          </cell>
          <cell r="C115">
            <v>2450</v>
          </cell>
          <cell r="D115">
            <v>3.14</v>
          </cell>
          <cell r="E115" t="str">
            <v>150х5        (6м)</v>
          </cell>
          <cell r="F115">
            <v>3410.2</v>
          </cell>
          <cell r="G115">
            <v>2890</v>
          </cell>
          <cell r="H115">
            <v>5.85</v>
          </cell>
          <cell r="I115" t="str">
            <v xml:space="preserve">20х20          </v>
          </cell>
          <cell r="K115">
            <v>0.4</v>
          </cell>
        </row>
        <row r="116">
          <cell r="A116" t="str">
            <v>25х25       (6м)</v>
          </cell>
          <cell r="B116">
            <v>3116.3799999999997</v>
          </cell>
          <cell r="C116">
            <v>2641</v>
          </cell>
          <cell r="D116">
            <v>5.3</v>
          </cell>
          <cell r="E116" t="str">
            <v>25х6          (6м)</v>
          </cell>
          <cell r="F116">
            <v>3044.3999999999996</v>
          </cell>
          <cell r="G116">
            <v>2580</v>
          </cell>
          <cell r="H116">
            <v>1.17</v>
          </cell>
          <cell r="I116" t="str">
            <v xml:space="preserve">40х20          </v>
          </cell>
          <cell r="K116">
            <v>0.5</v>
          </cell>
        </row>
        <row r="117">
          <cell r="E117" t="str">
            <v>40х6          (6м)</v>
          </cell>
          <cell r="F117">
            <v>2749.3999999999996</v>
          </cell>
          <cell r="G117">
            <v>2330</v>
          </cell>
          <cell r="H117">
            <v>1.8720000000000001</v>
          </cell>
          <cell r="I117" t="str">
            <v xml:space="preserve">40х40          </v>
          </cell>
          <cell r="K117">
            <v>0.72</v>
          </cell>
        </row>
        <row r="118">
          <cell r="A118" t="str">
            <v xml:space="preserve">№ 5У     (12м) </v>
          </cell>
          <cell r="B118">
            <v>3150.6</v>
          </cell>
          <cell r="C118">
            <v>2670</v>
          </cell>
          <cell r="D118">
            <v>4.84</v>
          </cell>
          <cell r="E118" t="str">
            <v>50х6          (6м)</v>
          </cell>
          <cell r="F118">
            <v>2855.6</v>
          </cell>
          <cell r="G118">
            <v>2420</v>
          </cell>
          <cell r="H118">
            <v>2.34</v>
          </cell>
          <cell r="I118" t="str">
            <v xml:space="preserve">40х60          </v>
          </cell>
          <cell r="K118">
            <v>0.8</v>
          </cell>
        </row>
        <row r="119">
          <cell r="A119" t="str">
            <v>№ 6,5У(П)  (12м)</v>
          </cell>
          <cell r="B119">
            <v>3209.6</v>
          </cell>
          <cell r="C119">
            <v>2720</v>
          </cell>
          <cell r="D119">
            <v>5.9</v>
          </cell>
          <cell r="E119" t="str">
            <v>60х6          (6м)</v>
          </cell>
          <cell r="F119">
            <v>2690.3999999999996</v>
          </cell>
          <cell r="G119">
            <v>2280</v>
          </cell>
          <cell r="H119">
            <v>2.8260000000000001</v>
          </cell>
          <cell r="I119" t="str">
            <v xml:space="preserve">50х50         </v>
          </cell>
          <cell r="K119">
            <v>0.9</v>
          </cell>
        </row>
        <row r="120">
          <cell r="A120" t="str">
            <v>№ 8У(П)     (12м)</v>
          </cell>
          <cell r="B120">
            <v>3056.2</v>
          </cell>
          <cell r="C120">
            <v>2590</v>
          </cell>
          <cell r="D120">
            <v>7.05</v>
          </cell>
          <cell r="E120" t="str">
            <v>80х6          (6м)</v>
          </cell>
          <cell r="F120">
            <v>3245</v>
          </cell>
          <cell r="G120">
            <v>2750</v>
          </cell>
          <cell r="H120">
            <v>3.7679999999999998</v>
          </cell>
          <cell r="I120" t="str">
            <v xml:space="preserve">60х60         </v>
          </cell>
          <cell r="K120">
            <v>1.1000000000000001</v>
          </cell>
        </row>
        <row r="121">
          <cell r="A121" t="str">
            <v>№10У(П)    (12м)</v>
          </cell>
          <cell r="B121">
            <v>2997.2</v>
          </cell>
          <cell r="C121">
            <v>2540</v>
          </cell>
          <cell r="D121">
            <v>8.59</v>
          </cell>
          <cell r="E121" t="str">
            <v>100х6        (6м)</v>
          </cell>
          <cell r="F121">
            <v>3197.7999999999997</v>
          </cell>
          <cell r="G121">
            <v>2710</v>
          </cell>
          <cell r="H121">
            <v>4.71</v>
          </cell>
          <cell r="I121" t="str">
            <v xml:space="preserve">80х80          </v>
          </cell>
          <cell r="K121">
            <v>1.7</v>
          </cell>
        </row>
        <row r="122">
          <cell r="A122" t="str">
            <v>№12У(П)    (12м)</v>
          </cell>
          <cell r="B122">
            <v>3103.3999999999996</v>
          </cell>
          <cell r="C122">
            <v>2630</v>
          </cell>
          <cell r="D122">
            <v>10.7</v>
          </cell>
          <cell r="E122" t="str">
            <v>40х8          (6м)</v>
          </cell>
          <cell r="F122">
            <v>3044.3999999999996</v>
          </cell>
          <cell r="G122">
            <v>2580</v>
          </cell>
          <cell r="H122">
            <v>2.496</v>
          </cell>
          <cell r="I122" t="str">
            <v xml:space="preserve">100х100         </v>
          </cell>
          <cell r="K122">
            <v>1.7</v>
          </cell>
        </row>
        <row r="123">
          <cell r="A123" t="str">
            <v>№14У(П)    (12м)</v>
          </cell>
          <cell r="B123">
            <v>3103.3999999999996</v>
          </cell>
          <cell r="C123">
            <v>2630</v>
          </cell>
          <cell r="D123">
            <v>12.3</v>
          </cell>
          <cell r="E123" t="str">
            <v>50х8          (6м)</v>
          </cell>
          <cell r="F123">
            <v>3174.2</v>
          </cell>
          <cell r="G123">
            <v>2690</v>
          </cell>
          <cell r="H123">
            <v>3.12</v>
          </cell>
        </row>
        <row r="124">
          <cell r="A124" t="str">
            <v>№16У(П)    (12м)</v>
          </cell>
          <cell r="B124">
            <v>3327.6</v>
          </cell>
          <cell r="C124">
            <v>2820</v>
          </cell>
          <cell r="D124">
            <v>14.2</v>
          </cell>
          <cell r="E124" t="str">
            <v>60х8          (6м)</v>
          </cell>
          <cell r="F124">
            <v>2855.6</v>
          </cell>
          <cell r="G124">
            <v>2420</v>
          </cell>
          <cell r="H124">
            <v>3.7679999999999998</v>
          </cell>
          <cell r="K124">
            <v>0.98</v>
          </cell>
        </row>
        <row r="125">
          <cell r="A125" t="str">
            <v>№18У(П)    (12м)</v>
          </cell>
          <cell r="B125">
            <v>3351.2</v>
          </cell>
          <cell r="C125">
            <v>2840</v>
          </cell>
          <cell r="D125">
            <v>16.3</v>
          </cell>
          <cell r="E125" t="str">
            <v>80х8          (6м)</v>
          </cell>
          <cell r="F125">
            <v>3363</v>
          </cell>
          <cell r="G125">
            <v>2850</v>
          </cell>
          <cell r="H125">
            <v>5.024</v>
          </cell>
          <cell r="K125">
            <v>0.99</v>
          </cell>
        </row>
        <row r="126">
          <cell r="A126" t="str">
            <v>№20У(П)    (12м)</v>
          </cell>
          <cell r="B126">
            <v>4342.3999999999996</v>
          </cell>
          <cell r="C126">
            <v>3680</v>
          </cell>
          <cell r="D126">
            <v>18.399999999999999</v>
          </cell>
          <cell r="E126" t="str">
            <v>100х8          (6м)</v>
          </cell>
          <cell r="F126">
            <v>2796.6</v>
          </cell>
          <cell r="G126">
            <v>2370</v>
          </cell>
          <cell r="H126">
            <v>6.24</v>
          </cell>
        </row>
        <row r="127">
          <cell r="A127" t="str">
            <v>№22У(П)    (12м)</v>
          </cell>
          <cell r="B127">
            <v>4106.3999999999996</v>
          </cell>
          <cell r="C127">
            <v>3480</v>
          </cell>
          <cell r="D127">
            <v>21</v>
          </cell>
        </row>
        <row r="128">
          <cell r="A128" t="str">
            <v>№24У(П)    (12м)</v>
          </cell>
          <cell r="B128">
            <v>4212.5999999999995</v>
          </cell>
          <cell r="C128">
            <v>3570</v>
          </cell>
          <cell r="D128">
            <v>24</v>
          </cell>
        </row>
        <row r="130">
          <cell r="A130">
            <v>6</v>
          </cell>
          <cell r="B130">
            <v>1958.8</v>
          </cell>
          <cell r="C130">
            <v>1660</v>
          </cell>
          <cell r="D130">
            <v>0.25</v>
          </cell>
        </row>
        <row r="131">
          <cell r="A131">
            <v>10</v>
          </cell>
          <cell r="B131">
            <v>1958.8</v>
          </cell>
          <cell r="C131">
            <v>1660</v>
          </cell>
          <cell r="D131">
            <v>0.68</v>
          </cell>
        </row>
        <row r="132">
          <cell r="A132" t="str">
            <v>от 12 до 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J6">
            <v>3212.0280000000002</v>
          </cell>
        </row>
        <row r="7">
          <cell r="J7">
            <v>2433.98</v>
          </cell>
        </row>
        <row r="8">
          <cell r="J8">
            <v>3222.4176000000002</v>
          </cell>
        </row>
        <row r="9">
          <cell r="J9">
            <v>2416.4499999999998</v>
          </cell>
        </row>
        <row r="10">
          <cell r="J10">
            <v>2278.8000000000002</v>
          </cell>
        </row>
        <row r="11">
          <cell r="J11">
            <v>2371.8200000000002</v>
          </cell>
        </row>
        <row r="12">
          <cell r="J12">
            <v>2156.7500917431189</v>
          </cell>
        </row>
        <row r="13">
          <cell r="J13">
            <v>3456</v>
          </cell>
        </row>
        <row r="14">
          <cell r="J14">
            <v>2969.98</v>
          </cell>
        </row>
        <row r="15">
          <cell r="J15">
            <v>2977.62</v>
          </cell>
        </row>
        <row r="16">
          <cell r="J16">
            <v>2179.38</v>
          </cell>
        </row>
        <row r="17">
          <cell r="J17">
            <v>2043.49</v>
          </cell>
        </row>
        <row r="18">
          <cell r="J18">
            <v>2367.0300000000002</v>
          </cell>
        </row>
        <row r="19">
          <cell r="J19">
            <v>1895</v>
          </cell>
        </row>
        <row r="20">
          <cell r="J20">
            <v>2064.17</v>
          </cell>
        </row>
        <row r="21">
          <cell r="J21">
            <v>2147.2399999999998</v>
          </cell>
        </row>
        <row r="22">
          <cell r="J22">
            <v>2406.09</v>
          </cell>
        </row>
        <row r="23">
          <cell r="J23">
            <v>2200</v>
          </cell>
        </row>
        <row r="24">
          <cell r="J24">
            <v>2042.67</v>
          </cell>
        </row>
        <row r="25">
          <cell r="J25">
            <v>2078.0299999999997</v>
          </cell>
        </row>
        <row r="26">
          <cell r="J26">
            <v>2733.34</v>
          </cell>
        </row>
        <row r="27">
          <cell r="J27">
            <v>2389.17</v>
          </cell>
        </row>
        <row r="28">
          <cell r="J28">
            <v>2341.3263157894735</v>
          </cell>
        </row>
        <row r="29">
          <cell r="J29">
            <v>1645.423602484472</v>
          </cell>
        </row>
        <row r="30">
          <cell r="J30">
            <v>2239.5500000000002</v>
          </cell>
        </row>
        <row r="31">
          <cell r="J31">
            <v>2038.58</v>
          </cell>
        </row>
        <row r="32">
          <cell r="J32">
            <v>2041.6</v>
          </cell>
        </row>
        <row r="33">
          <cell r="J33">
            <v>2349</v>
          </cell>
        </row>
        <row r="34">
          <cell r="J34">
            <v>1989.13</v>
          </cell>
        </row>
        <row r="35">
          <cell r="J35">
            <v>2334.77</v>
          </cell>
        </row>
        <row r="36">
          <cell r="J36">
            <v>1895</v>
          </cell>
        </row>
        <row r="37">
          <cell r="J37">
            <v>2020.89</v>
          </cell>
        </row>
        <row r="38">
          <cell r="J38">
            <v>2036.43</v>
          </cell>
        </row>
        <row r="39">
          <cell r="J39">
            <v>2140.84</v>
          </cell>
        </row>
        <row r="40">
          <cell r="J40">
            <v>2280</v>
          </cell>
        </row>
        <row r="41">
          <cell r="J41">
            <v>2038.89</v>
          </cell>
        </row>
        <row r="42">
          <cell r="J42">
            <v>2206.0187999999998</v>
          </cell>
        </row>
        <row r="43">
          <cell r="J43">
            <v>2474.54</v>
          </cell>
        </row>
        <row r="44">
          <cell r="J44">
            <v>2474.54</v>
          </cell>
        </row>
        <row r="45">
          <cell r="J45">
            <v>2040.46</v>
          </cell>
        </row>
        <row r="46">
          <cell r="J46">
            <v>2255.5259999999998</v>
          </cell>
        </row>
        <row r="47">
          <cell r="J47">
            <v>2033.88</v>
          </cell>
        </row>
        <row r="48">
          <cell r="J48">
            <v>2113.5500000000002</v>
          </cell>
        </row>
        <row r="49">
          <cell r="J49">
            <v>2038.59</v>
          </cell>
        </row>
        <row r="50">
          <cell r="J50">
            <v>2174.62</v>
          </cell>
        </row>
        <row r="51">
          <cell r="J51">
            <v>2376.2600000000002</v>
          </cell>
        </row>
        <row r="52">
          <cell r="J52">
            <v>2018.46</v>
          </cell>
        </row>
        <row r="53">
          <cell r="J53">
            <v>2174.9538461538464</v>
          </cell>
        </row>
        <row r="54">
          <cell r="J54">
            <v>2243.0628000000002</v>
          </cell>
        </row>
        <row r="55">
          <cell r="J55">
            <v>2036.4</v>
          </cell>
        </row>
        <row r="56">
          <cell r="J56">
            <v>2146.41</v>
          </cell>
        </row>
        <row r="57">
          <cell r="J57">
            <v>2036.69</v>
          </cell>
        </row>
        <row r="58">
          <cell r="J58">
            <v>2268</v>
          </cell>
        </row>
        <row r="59">
          <cell r="J59">
            <v>2408.4</v>
          </cell>
        </row>
        <row r="60">
          <cell r="J60">
            <v>2235.6000000000004</v>
          </cell>
        </row>
        <row r="61">
          <cell r="J61">
            <v>2214</v>
          </cell>
        </row>
        <row r="62">
          <cell r="J62">
            <v>2214</v>
          </cell>
        </row>
        <row r="63">
          <cell r="J63">
            <v>2289.6000000000004</v>
          </cell>
        </row>
        <row r="64">
          <cell r="J64">
            <v>2382.16</v>
          </cell>
        </row>
        <row r="65">
          <cell r="J65">
            <v>2214</v>
          </cell>
        </row>
        <row r="66">
          <cell r="J66">
            <v>2076.6563999999998</v>
          </cell>
        </row>
        <row r="68">
          <cell r="J68">
            <v>21.599999999999998</v>
          </cell>
        </row>
        <row r="69">
          <cell r="J69">
            <v>22.26</v>
          </cell>
        </row>
        <row r="70">
          <cell r="J70">
            <v>36.6</v>
          </cell>
        </row>
        <row r="71">
          <cell r="J71">
            <v>55.199999999999996</v>
          </cell>
        </row>
        <row r="72">
          <cell r="J72">
            <v>78</v>
          </cell>
        </row>
        <row r="74">
          <cell r="J74">
            <v>1997</v>
          </cell>
        </row>
        <row r="75">
          <cell r="J75">
            <v>1934</v>
          </cell>
        </row>
        <row r="76">
          <cell r="J76">
            <v>1897</v>
          </cell>
        </row>
        <row r="77">
          <cell r="J77">
            <v>1864</v>
          </cell>
        </row>
        <row r="78">
          <cell r="J78">
            <v>1833</v>
          </cell>
        </row>
        <row r="80">
          <cell r="J80">
            <v>1763</v>
          </cell>
        </row>
        <row r="81">
          <cell r="J81">
            <v>1763</v>
          </cell>
        </row>
        <row r="82">
          <cell r="J82">
            <v>1785</v>
          </cell>
        </row>
        <row r="83">
          <cell r="J83">
            <v>1767</v>
          </cell>
        </row>
        <row r="84">
          <cell r="J84">
            <v>1781</v>
          </cell>
        </row>
        <row r="85">
          <cell r="J85">
            <v>1768</v>
          </cell>
        </row>
        <row r="86">
          <cell r="J86">
            <v>1790</v>
          </cell>
        </row>
        <row r="87">
          <cell r="J87">
            <v>1790</v>
          </cell>
        </row>
        <row r="90">
          <cell r="J90">
            <v>1962.74</v>
          </cell>
        </row>
        <row r="91">
          <cell r="J91">
            <v>1942.74</v>
          </cell>
        </row>
        <row r="92">
          <cell r="J92">
            <v>1938.16</v>
          </cell>
        </row>
        <row r="93">
          <cell r="J93">
            <v>1938.16</v>
          </cell>
        </row>
        <row r="94">
          <cell r="J94">
            <v>1916.34</v>
          </cell>
        </row>
        <row r="95">
          <cell r="J95">
            <v>1916.34</v>
          </cell>
        </row>
        <row r="96">
          <cell r="J96">
            <v>1962.74</v>
          </cell>
        </row>
        <row r="97">
          <cell r="J97">
            <v>1916.34</v>
          </cell>
        </row>
        <row r="98">
          <cell r="J98">
            <v>1933.8</v>
          </cell>
        </row>
        <row r="99">
          <cell r="J99">
            <v>2478.6</v>
          </cell>
        </row>
        <row r="100">
          <cell r="J100">
            <v>2040</v>
          </cell>
        </row>
        <row r="101">
          <cell r="J101">
            <v>2040</v>
          </cell>
        </row>
        <row r="102">
          <cell r="J102">
            <v>1958.4</v>
          </cell>
        </row>
        <row r="103">
          <cell r="J103">
            <v>2040</v>
          </cell>
        </row>
        <row r="106">
          <cell r="J106">
            <v>2492.7000000000003</v>
          </cell>
        </row>
        <row r="109">
          <cell r="J109">
            <v>2219.65</v>
          </cell>
        </row>
        <row r="110">
          <cell r="J110">
            <v>2289</v>
          </cell>
        </row>
        <row r="111">
          <cell r="J111">
            <v>2211.0699999999997</v>
          </cell>
        </row>
        <row r="112">
          <cell r="J112">
            <v>2257.5</v>
          </cell>
        </row>
        <row r="113">
          <cell r="J113">
            <v>2445.0810810810813</v>
          </cell>
        </row>
        <row r="118">
          <cell r="J118">
            <v>1659</v>
          </cell>
        </row>
        <row r="120">
          <cell r="J120">
            <v>2500.08</v>
          </cell>
        </row>
        <row r="121">
          <cell r="J121">
            <v>2486.9299999999998</v>
          </cell>
        </row>
        <row r="122">
          <cell r="J122">
            <v>2514.83</v>
          </cell>
        </row>
        <row r="123">
          <cell r="J123">
            <v>2488.2600000000002</v>
          </cell>
        </row>
        <row r="124">
          <cell r="J124">
            <v>2448.3164999999999</v>
          </cell>
        </row>
        <row r="125">
          <cell r="J125">
            <v>2364.35</v>
          </cell>
        </row>
        <row r="126">
          <cell r="J126">
            <v>2073.8199999999997</v>
          </cell>
        </row>
        <row r="127">
          <cell r="J127">
            <v>2180.4700000000003</v>
          </cell>
        </row>
        <row r="128">
          <cell r="J128">
            <v>2206.73</v>
          </cell>
        </row>
        <row r="129">
          <cell r="J129">
            <v>2063.38</v>
          </cell>
        </row>
        <row r="130">
          <cell r="J130">
            <v>2072.0100000000002</v>
          </cell>
        </row>
        <row r="131">
          <cell r="J131">
            <v>4041.7335000000003</v>
          </cell>
        </row>
        <row r="132">
          <cell r="J132">
            <v>2115.48</v>
          </cell>
        </row>
        <row r="133">
          <cell r="J133">
            <v>2126.5439999999999</v>
          </cell>
        </row>
        <row r="134">
          <cell r="J134">
            <v>2376.6959999999999</v>
          </cell>
        </row>
        <row r="135">
          <cell r="J135">
            <v>3281.25</v>
          </cell>
        </row>
        <row r="136">
          <cell r="J136">
            <v>2241.75</v>
          </cell>
        </row>
        <row r="137">
          <cell r="J137">
            <v>2255.8514999999998</v>
          </cell>
        </row>
        <row r="138">
          <cell r="J138">
            <v>2385.6420000000003</v>
          </cell>
        </row>
        <row r="139">
          <cell r="J139">
            <v>2278.2269999999999</v>
          </cell>
        </row>
        <row r="140">
          <cell r="J140">
            <v>2269.2809999999999</v>
          </cell>
        </row>
        <row r="141">
          <cell r="J141">
            <v>2305.0860000000002</v>
          </cell>
        </row>
        <row r="142">
          <cell r="J142">
            <v>2966.53</v>
          </cell>
        </row>
        <row r="143">
          <cell r="J143">
            <v>2672.1030000000001</v>
          </cell>
        </row>
        <row r="144">
          <cell r="J144">
            <v>2276.79</v>
          </cell>
        </row>
        <row r="145">
          <cell r="J145">
            <v>2353.63</v>
          </cell>
        </row>
        <row r="146">
          <cell r="J146">
            <v>2351.7375000000002</v>
          </cell>
        </row>
        <row r="147">
          <cell r="J147">
            <v>2381.86</v>
          </cell>
        </row>
        <row r="148">
          <cell r="J148">
            <v>4704</v>
          </cell>
        </row>
        <row r="149">
          <cell r="J149">
            <v>2345.09</v>
          </cell>
        </row>
        <row r="151">
          <cell r="J151">
            <v>2247.35</v>
          </cell>
        </row>
        <row r="152">
          <cell r="J152">
            <v>2094.4499999999998</v>
          </cell>
        </row>
        <row r="153">
          <cell r="J153">
            <v>2124.1800000000003</v>
          </cell>
        </row>
        <row r="154">
          <cell r="J154">
            <v>2068.13</v>
          </cell>
        </row>
        <row r="155">
          <cell r="J155">
            <v>2097.8000000000002</v>
          </cell>
        </row>
        <row r="156">
          <cell r="J156">
            <v>2071.85</v>
          </cell>
        </row>
        <row r="157">
          <cell r="J157">
            <v>2063.58</v>
          </cell>
        </row>
        <row r="158">
          <cell r="J158">
            <v>2060.7200000000003</v>
          </cell>
        </row>
        <row r="159">
          <cell r="J159">
            <v>2028.04</v>
          </cell>
        </row>
        <row r="160">
          <cell r="J160">
            <v>2062.91</v>
          </cell>
        </row>
        <row r="161">
          <cell r="J161">
            <v>2130.2004950495052</v>
          </cell>
        </row>
        <row r="163">
          <cell r="J163">
            <v>3232.87</v>
          </cell>
        </row>
        <row r="164">
          <cell r="J164">
            <v>3235.84</v>
          </cell>
        </row>
        <row r="165">
          <cell r="J165">
            <v>3124.53</v>
          </cell>
        </row>
        <row r="166">
          <cell r="J166">
            <v>3125.11</v>
          </cell>
        </row>
        <row r="167">
          <cell r="J167">
            <v>3133.96</v>
          </cell>
        </row>
        <row r="168">
          <cell r="J168">
            <v>3076.38</v>
          </cell>
        </row>
        <row r="169">
          <cell r="J169">
            <v>2854.1264872521247</v>
          </cell>
        </row>
        <row r="170">
          <cell r="J170">
            <v>3234.61</v>
          </cell>
        </row>
        <row r="172">
          <cell r="J172">
            <v>3118.63</v>
          </cell>
        </row>
        <row r="173">
          <cell r="J173">
            <v>3058.27</v>
          </cell>
        </row>
        <row r="174">
          <cell r="J174">
            <v>3062.26</v>
          </cell>
        </row>
        <row r="175">
          <cell r="J175">
            <v>3052.96</v>
          </cell>
        </row>
        <row r="176">
          <cell r="J176">
            <v>2814.8513513513517</v>
          </cell>
        </row>
        <row r="177">
          <cell r="J177">
            <v>2990.2530000000002</v>
          </cell>
        </row>
        <row r="178">
          <cell r="J178">
            <v>3052.3605000000002</v>
          </cell>
        </row>
        <row r="179">
          <cell r="J179">
            <v>3056.8335000000002</v>
          </cell>
        </row>
        <row r="180">
          <cell r="J180">
            <v>3056.24</v>
          </cell>
        </row>
        <row r="182">
          <cell r="J182">
            <v>3826.1005917159769</v>
          </cell>
        </row>
        <row r="183">
          <cell r="J183">
            <v>3663.0092592592591</v>
          </cell>
        </row>
        <row r="184">
          <cell r="J184">
            <v>3160.08</v>
          </cell>
        </row>
        <row r="185">
          <cell r="J185">
            <v>3078.5684999999999</v>
          </cell>
        </row>
        <row r="186">
          <cell r="J186">
            <v>3054.7545</v>
          </cell>
        </row>
        <row r="187">
          <cell r="J187">
            <v>3034.3845000000001</v>
          </cell>
        </row>
        <row r="188">
          <cell r="J188">
            <v>2994.25</v>
          </cell>
        </row>
        <row r="189">
          <cell r="J189">
            <v>3024.2730000000001</v>
          </cell>
        </row>
        <row r="190">
          <cell r="J190">
            <v>2007.19</v>
          </cell>
        </row>
        <row r="191">
          <cell r="J191">
            <v>2089.5</v>
          </cell>
        </row>
        <row r="192">
          <cell r="J192">
            <v>2031.03</v>
          </cell>
        </row>
        <row r="193">
          <cell r="J193">
            <v>2289</v>
          </cell>
        </row>
        <row r="194">
          <cell r="J194">
            <v>2031.2570422535214</v>
          </cell>
        </row>
        <row r="195">
          <cell r="J195">
            <v>2056.9500000000003</v>
          </cell>
        </row>
        <row r="196">
          <cell r="J196">
            <v>2320.5</v>
          </cell>
        </row>
        <row r="197">
          <cell r="J197">
            <v>2047.95</v>
          </cell>
        </row>
        <row r="198">
          <cell r="J198">
            <v>2044.04</v>
          </cell>
        </row>
        <row r="199">
          <cell r="J199">
            <v>2323.5500000000002</v>
          </cell>
        </row>
        <row r="200">
          <cell r="J200">
            <v>2037.84</v>
          </cell>
        </row>
        <row r="201">
          <cell r="J201">
            <v>2311.5434999999998</v>
          </cell>
        </row>
        <row r="202">
          <cell r="J202">
            <v>2163</v>
          </cell>
        </row>
        <row r="203">
          <cell r="J203">
            <v>2299.5</v>
          </cell>
        </row>
        <row r="204">
          <cell r="J204">
            <v>2239.5699999999997</v>
          </cell>
        </row>
        <row r="205">
          <cell r="J205">
            <v>2548.9485000000004</v>
          </cell>
        </row>
        <row r="206">
          <cell r="J206">
            <v>2415</v>
          </cell>
        </row>
        <row r="207">
          <cell r="J207">
            <v>2735.9639999999999</v>
          </cell>
        </row>
        <row r="208">
          <cell r="J208">
            <v>2793</v>
          </cell>
        </row>
        <row r="211">
          <cell r="J211">
            <v>4217.4775</v>
          </cell>
        </row>
        <row r="212">
          <cell r="J212">
            <v>3590.7244999999998</v>
          </cell>
        </row>
        <row r="213">
          <cell r="J213">
            <v>3571.4394999999995</v>
          </cell>
        </row>
        <row r="216">
          <cell r="J216">
            <v>2661.4665</v>
          </cell>
        </row>
        <row r="217">
          <cell r="J217">
            <v>2718.7125000000001</v>
          </cell>
        </row>
        <row r="218">
          <cell r="J218">
            <v>2580.2175000000002</v>
          </cell>
        </row>
        <row r="219">
          <cell r="J219">
            <v>2538.9630000000002</v>
          </cell>
        </row>
        <row r="220">
          <cell r="J220">
            <v>2625</v>
          </cell>
        </row>
        <row r="221">
          <cell r="J221">
            <v>2625</v>
          </cell>
        </row>
        <row r="222">
          <cell r="J222">
            <v>2817.57</v>
          </cell>
        </row>
        <row r="223">
          <cell r="J223">
            <v>2835.5565000000001</v>
          </cell>
        </row>
        <row r="224">
          <cell r="J224">
            <v>3671.3879999999999</v>
          </cell>
        </row>
        <row r="225">
          <cell r="J225">
            <v>3475.5</v>
          </cell>
        </row>
        <row r="226">
          <cell r="J226">
            <v>3561.3795</v>
          </cell>
        </row>
        <row r="228">
          <cell r="J228">
            <v>2631.61</v>
          </cell>
        </row>
        <row r="229">
          <cell r="J229">
            <v>2571.5300000000002</v>
          </cell>
        </row>
        <row r="230">
          <cell r="J230">
            <v>2191.48</v>
          </cell>
        </row>
        <row r="231">
          <cell r="J231">
            <v>2302.63</v>
          </cell>
        </row>
        <row r="232">
          <cell r="J232">
            <v>2236.81</v>
          </cell>
        </row>
        <row r="233">
          <cell r="J233">
            <v>2342.5300000000002</v>
          </cell>
        </row>
        <row r="234">
          <cell r="J234">
            <v>2803.27</v>
          </cell>
        </row>
        <row r="235">
          <cell r="J235">
            <v>2631.61</v>
          </cell>
        </row>
        <row r="236">
          <cell r="J236">
            <v>2730</v>
          </cell>
        </row>
        <row r="237">
          <cell r="J237">
            <v>2236.81</v>
          </cell>
        </row>
        <row r="238">
          <cell r="J238">
            <v>2195.75</v>
          </cell>
        </row>
        <row r="239">
          <cell r="J239">
            <v>2428.8705</v>
          </cell>
        </row>
        <row r="240">
          <cell r="J240">
            <v>2772.0315000000005</v>
          </cell>
        </row>
        <row r="241">
          <cell r="J241">
            <v>2804.6970000000001</v>
          </cell>
        </row>
        <row r="242">
          <cell r="J242">
            <v>2881.7565000000004</v>
          </cell>
        </row>
        <row r="243">
          <cell r="J243">
            <v>2576.2065000000002</v>
          </cell>
        </row>
        <row r="244">
          <cell r="J244">
            <v>2327.1923076923076</v>
          </cell>
        </row>
        <row r="245">
          <cell r="J245">
            <v>2414.25</v>
          </cell>
        </row>
        <row r="246">
          <cell r="J246">
            <v>2272.56</v>
          </cell>
        </row>
        <row r="247">
          <cell r="J247">
            <v>2748.27</v>
          </cell>
        </row>
        <row r="248">
          <cell r="J248">
            <v>2708.87</v>
          </cell>
        </row>
        <row r="249">
          <cell r="J249">
            <v>2574.1516853932585</v>
          </cell>
        </row>
        <row r="250">
          <cell r="J250">
            <v>2683.7264999999998</v>
          </cell>
        </row>
        <row r="251">
          <cell r="J251">
            <v>2417.0500000000002</v>
          </cell>
        </row>
        <row r="252">
          <cell r="J252">
            <v>2848.3245000000002</v>
          </cell>
        </row>
        <row r="253">
          <cell r="J253">
            <v>2367.461890243902</v>
          </cell>
        </row>
        <row r="255">
          <cell r="J255">
            <v>2669.95</v>
          </cell>
        </row>
        <row r="256">
          <cell r="J256">
            <v>2803.27</v>
          </cell>
        </row>
        <row r="258">
          <cell r="J258">
            <v>2782.5</v>
          </cell>
        </row>
        <row r="259">
          <cell r="J259">
            <v>2782.5</v>
          </cell>
        </row>
        <row r="260">
          <cell r="J260">
            <v>2782.5</v>
          </cell>
        </row>
        <row r="261">
          <cell r="J261">
            <v>2850.33</v>
          </cell>
        </row>
        <row r="263">
          <cell r="J263">
            <v>2397.63</v>
          </cell>
        </row>
        <row r="264">
          <cell r="J264">
            <v>2132.3000000000002</v>
          </cell>
        </row>
        <row r="265">
          <cell r="J265">
            <v>2132.3000000000002</v>
          </cell>
        </row>
        <row r="266">
          <cell r="J266">
            <v>2128.84</v>
          </cell>
        </row>
        <row r="267">
          <cell r="J267">
            <v>2101.65</v>
          </cell>
        </row>
        <row r="268">
          <cell r="J268">
            <v>2241.94</v>
          </cell>
        </row>
        <row r="269">
          <cell r="J269">
            <v>2083.1800000000003</v>
          </cell>
        </row>
        <row r="270">
          <cell r="J270">
            <v>2231.2399999999998</v>
          </cell>
        </row>
        <row r="271">
          <cell r="J271">
            <v>2128.96</v>
          </cell>
        </row>
        <row r="272">
          <cell r="J272">
            <v>2057.4300000000003</v>
          </cell>
        </row>
        <row r="273">
          <cell r="J273">
            <v>2271.4300000000003</v>
          </cell>
        </row>
        <row r="274">
          <cell r="J274">
            <v>2101.65</v>
          </cell>
        </row>
        <row r="275">
          <cell r="J275">
            <v>2128.84</v>
          </cell>
        </row>
        <row r="276">
          <cell r="J276">
            <v>2241.75</v>
          </cell>
        </row>
        <row r="277">
          <cell r="J277">
            <v>2233</v>
          </cell>
        </row>
        <row r="278">
          <cell r="J278">
            <v>2127.9300000000003</v>
          </cell>
        </row>
        <row r="279">
          <cell r="J279">
            <v>2235.94</v>
          </cell>
        </row>
        <row r="280">
          <cell r="J280">
            <v>2424.7800000000002</v>
          </cell>
        </row>
        <row r="281">
          <cell r="J281">
            <v>2488.5</v>
          </cell>
        </row>
        <row r="282">
          <cell r="J282">
            <v>2488.5</v>
          </cell>
        </row>
        <row r="285">
          <cell r="J285">
            <v>2568.41</v>
          </cell>
        </row>
        <row r="286">
          <cell r="J286">
            <v>2168.1400000000003</v>
          </cell>
        </row>
        <row r="287">
          <cell r="J287">
            <v>2168.1400000000003</v>
          </cell>
        </row>
        <row r="288">
          <cell r="J288">
            <v>2271.4300000000003</v>
          </cell>
        </row>
        <row r="291">
          <cell r="J291">
            <v>3439.71</v>
          </cell>
        </row>
        <row r="292">
          <cell r="J292">
            <v>3354.05</v>
          </cell>
        </row>
        <row r="293">
          <cell r="J293">
            <v>3053.66</v>
          </cell>
        </row>
        <row r="294">
          <cell r="J294">
            <v>3347.6309999999999</v>
          </cell>
        </row>
        <row r="295">
          <cell r="J295">
            <v>3018.7432258064514</v>
          </cell>
        </row>
        <row r="296">
          <cell r="J296">
            <v>3347.6309999999999</v>
          </cell>
        </row>
        <row r="297">
          <cell r="J297">
            <v>3005.21052631579</v>
          </cell>
        </row>
        <row r="298">
          <cell r="J298">
            <v>3375.5</v>
          </cell>
        </row>
        <row r="299">
          <cell r="J299">
            <v>3731.68</v>
          </cell>
        </row>
        <row r="300">
          <cell r="J300">
            <v>3345.48</v>
          </cell>
        </row>
        <row r="302">
          <cell r="J302">
            <v>2624.43</v>
          </cell>
        </row>
        <row r="303">
          <cell r="J303">
            <v>2599.92</v>
          </cell>
        </row>
        <row r="304">
          <cell r="J304">
            <v>2565.2025000000003</v>
          </cell>
        </row>
        <row r="306">
          <cell r="J306">
            <v>10.491000000000001</v>
          </cell>
        </row>
        <row r="307">
          <cell r="J307">
            <v>75.400000000000006</v>
          </cell>
        </row>
        <row r="308">
          <cell r="J308">
            <v>123.5</v>
          </cell>
        </row>
        <row r="309">
          <cell r="J309">
            <v>183.3</v>
          </cell>
        </row>
        <row r="311">
          <cell r="J311">
            <v>32.233499999999999</v>
          </cell>
        </row>
        <row r="312">
          <cell r="J312">
            <v>32.233499999999999</v>
          </cell>
        </row>
        <row r="314">
          <cell r="J314">
            <v>2.9299725000000003</v>
          </cell>
        </row>
        <row r="315">
          <cell r="J315">
            <v>1.6433437500000001</v>
          </cell>
        </row>
        <row r="316">
          <cell r="J316">
            <v>1.3673181818181819</v>
          </cell>
        </row>
        <row r="317">
          <cell r="J317">
            <v>5.159567307692309</v>
          </cell>
        </row>
        <row r="318">
          <cell r="J318">
            <v>2.4892410931174087</v>
          </cell>
        </row>
        <row r="319">
          <cell r="J319">
            <v>6.0615000000000006</v>
          </cell>
        </row>
        <row r="320">
          <cell r="J320">
            <v>2.7066825000000003</v>
          </cell>
        </row>
        <row r="321">
          <cell r="J321">
            <v>12.825000000000001</v>
          </cell>
        </row>
        <row r="322">
          <cell r="J322">
            <v>5.1717180000000003</v>
          </cell>
        </row>
        <row r="323">
          <cell r="J323">
            <v>6.7650000000000006</v>
          </cell>
        </row>
        <row r="324">
          <cell r="J324">
            <v>3.8183850000000001</v>
          </cell>
        </row>
        <row r="325">
          <cell r="J325">
            <v>3.2383625</v>
          </cell>
        </row>
        <row r="326">
          <cell r="J326">
            <v>9.7150995762711876</v>
          </cell>
        </row>
        <row r="327">
          <cell r="J327">
            <v>6.8985000000000012</v>
          </cell>
        </row>
        <row r="328">
          <cell r="J328">
            <v>4.6400550000000003</v>
          </cell>
        </row>
        <row r="329">
          <cell r="J329">
            <v>4.0503600000000004</v>
          </cell>
        </row>
        <row r="330">
          <cell r="J330">
            <v>5.0085000000000006</v>
          </cell>
        </row>
        <row r="331">
          <cell r="J331">
            <v>10.179</v>
          </cell>
        </row>
        <row r="332">
          <cell r="J332">
            <v>2.5660800000000004</v>
          </cell>
        </row>
        <row r="333">
          <cell r="J333">
            <v>5.4135</v>
          </cell>
        </row>
        <row r="334">
          <cell r="J334">
            <v>2.5660800000000004</v>
          </cell>
        </row>
        <row r="335">
          <cell r="J335">
            <v>4.9005000000000001</v>
          </cell>
        </row>
        <row r="337">
          <cell r="J337">
            <v>4027.527</v>
          </cell>
        </row>
        <row r="338">
          <cell r="J338">
            <v>3923.44</v>
          </cell>
        </row>
        <row r="339">
          <cell r="J339">
            <v>3586.8</v>
          </cell>
        </row>
        <row r="340">
          <cell r="J340">
            <v>4097.415</v>
          </cell>
        </row>
        <row r="341">
          <cell r="J341">
            <v>3937.5</v>
          </cell>
        </row>
        <row r="342">
          <cell r="J342">
            <v>3685.5</v>
          </cell>
        </row>
        <row r="343">
          <cell r="J343">
            <v>3223.58</v>
          </cell>
        </row>
        <row r="344">
          <cell r="J344">
            <v>2662.0440000000003</v>
          </cell>
        </row>
        <row r="345">
          <cell r="J345">
            <v>4155.5599999999995</v>
          </cell>
        </row>
        <row r="346">
          <cell r="J346">
            <v>3003</v>
          </cell>
        </row>
        <row r="347">
          <cell r="J347">
            <v>2994.6</v>
          </cell>
        </row>
        <row r="348">
          <cell r="J348">
            <v>3002.08</v>
          </cell>
        </row>
        <row r="349">
          <cell r="J349">
            <v>2982</v>
          </cell>
        </row>
        <row r="350">
          <cell r="J350">
            <v>2877</v>
          </cell>
        </row>
        <row r="351">
          <cell r="J351">
            <v>2899.1759999999999</v>
          </cell>
        </row>
        <row r="352">
          <cell r="J352">
            <v>3028.4823529411769</v>
          </cell>
        </row>
        <row r="353">
          <cell r="J353">
            <v>2793</v>
          </cell>
        </row>
        <row r="354">
          <cell r="J354">
            <v>2899.1759999999999</v>
          </cell>
        </row>
        <row r="355">
          <cell r="J355">
            <v>2793</v>
          </cell>
        </row>
        <row r="375">
          <cell r="J375">
            <v>19.924784999999996</v>
          </cell>
        </row>
        <row r="376">
          <cell r="J376">
            <v>23.89095</v>
          </cell>
        </row>
        <row r="377">
          <cell r="J377">
            <v>26.016086249999997</v>
          </cell>
        </row>
        <row r="378">
          <cell r="J378">
            <v>35.664299999999997</v>
          </cell>
        </row>
        <row r="379">
          <cell r="J379">
            <v>22.853238749999999</v>
          </cell>
        </row>
        <row r="380">
          <cell r="J380">
            <v>25.741293749999997</v>
          </cell>
        </row>
        <row r="381">
          <cell r="J381">
            <v>15.527396249999999</v>
          </cell>
        </row>
        <row r="382">
          <cell r="J382">
            <v>17.288235</v>
          </cell>
        </row>
        <row r="383">
          <cell r="J383">
            <v>18.521763749999998</v>
          </cell>
        </row>
        <row r="384">
          <cell r="J384">
            <v>21.064151249999998</v>
          </cell>
        </row>
        <row r="385">
          <cell r="J385">
            <v>25.489788749999999</v>
          </cell>
        </row>
        <row r="387">
          <cell r="J387">
            <v>20.781663749999996</v>
          </cell>
        </row>
        <row r="388">
          <cell r="J388">
            <v>25.070006249999999</v>
          </cell>
        </row>
        <row r="389">
          <cell r="J389">
            <v>27.2089125</v>
          </cell>
        </row>
        <row r="390">
          <cell r="J390">
            <v>37.015481250000001</v>
          </cell>
        </row>
        <row r="391">
          <cell r="J391">
            <v>23.879609999999996</v>
          </cell>
        </row>
        <row r="392">
          <cell r="J392">
            <v>26.911743749999996</v>
          </cell>
        </row>
        <row r="393">
          <cell r="J393">
            <v>16.19595</v>
          </cell>
        </row>
        <row r="394">
          <cell r="J394">
            <v>18.032118749999999</v>
          </cell>
        </row>
        <row r="395">
          <cell r="J395">
            <v>19.331561249999996</v>
          </cell>
        </row>
        <row r="396">
          <cell r="J396">
            <v>21.977527500000001</v>
          </cell>
        </row>
        <row r="397">
          <cell r="J397">
            <v>26.600906249999998</v>
          </cell>
        </row>
        <row r="399">
          <cell r="J399">
            <v>27.255993749999998</v>
          </cell>
        </row>
        <row r="400">
          <cell r="J400">
            <v>29.867433749999996</v>
          </cell>
        </row>
        <row r="401">
          <cell r="J401">
            <v>40.716168750000001</v>
          </cell>
        </row>
        <row r="402">
          <cell r="J402">
            <v>29.106337499999999</v>
          </cell>
        </row>
        <row r="403">
          <cell r="J403">
            <v>19.275063750000001</v>
          </cell>
        </row>
        <row r="404">
          <cell r="J404">
            <v>20.659252500000001</v>
          </cell>
        </row>
        <row r="405">
          <cell r="J405">
            <v>23.493543750000001</v>
          </cell>
        </row>
        <row r="406">
          <cell r="J406">
            <v>25.489788749999999</v>
          </cell>
        </row>
        <row r="407">
          <cell r="J407">
            <v>31.751594999999998</v>
          </cell>
        </row>
        <row r="409">
          <cell r="J409">
            <v>34.747886250000001</v>
          </cell>
        </row>
        <row r="410">
          <cell r="J410">
            <v>46.774968749999999</v>
          </cell>
        </row>
        <row r="411">
          <cell r="J411">
            <v>24.64232625</v>
          </cell>
        </row>
        <row r="412">
          <cell r="J412">
            <v>28.032176250000003</v>
          </cell>
        </row>
        <row r="413">
          <cell r="J413">
            <v>33.926748750000002</v>
          </cell>
        </row>
        <row r="414">
          <cell r="J414">
            <v>37.881573750000001</v>
          </cell>
        </row>
        <row r="416">
          <cell r="J416">
            <v>0.84700000000000009</v>
          </cell>
        </row>
        <row r="417">
          <cell r="J417">
            <v>1.0780000000000001</v>
          </cell>
        </row>
        <row r="418">
          <cell r="J418">
            <v>1.2649999999999999</v>
          </cell>
        </row>
        <row r="419">
          <cell r="J419">
            <v>1.881</v>
          </cell>
        </row>
        <row r="420">
          <cell r="J420">
            <v>1.6940000000000002</v>
          </cell>
        </row>
        <row r="421">
          <cell r="J421">
            <v>0</v>
          </cell>
        </row>
        <row r="422">
          <cell r="J422">
            <v>3.8280000000000003</v>
          </cell>
        </row>
        <row r="423">
          <cell r="J423">
            <v>4.0150000000000006</v>
          </cell>
        </row>
        <row r="424">
          <cell r="J424">
            <v>6.8200000000000012</v>
          </cell>
        </row>
        <row r="425">
          <cell r="J425">
            <v>8.7560000000000002</v>
          </cell>
        </row>
        <row r="426">
          <cell r="J426">
            <v>7.3590000000000009</v>
          </cell>
        </row>
        <row r="427">
          <cell r="J427">
            <v>12.705000000000002</v>
          </cell>
        </row>
        <row r="428">
          <cell r="J428">
            <v>11.264000000000001</v>
          </cell>
        </row>
        <row r="429">
          <cell r="J429">
            <v>17.853000000000002</v>
          </cell>
        </row>
        <row r="430">
          <cell r="J430">
            <v>17.369</v>
          </cell>
        </row>
        <row r="431">
          <cell r="J431">
            <v>20.834000000000003</v>
          </cell>
        </row>
        <row r="432">
          <cell r="J432">
            <v>23.815000000000001</v>
          </cell>
        </row>
        <row r="433">
          <cell r="J433">
            <v>35.673000000000002</v>
          </cell>
        </row>
        <row r="434">
          <cell r="J434">
            <v>38.698</v>
          </cell>
        </row>
        <row r="435">
          <cell r="J435">
            <v>25.993000000000002</v>
          </cell>
        </row>
        <row r="436">
          <cell r="J436">
            <v>53.823000000000008</v>
          </cell>
        </row>
        <row r="437">
          <cell r="J437">
            <v>31.548000000000002</v>
          </cell>
        </row>
        <row r="438">
          <cell r="J438">
            <v>37.565000000000005</v>
          </cell>
        </row>
        <row r="439">
          <cell r="J439">
            <v>49.786000000000001</v>
          </cell>
        </row>
        <row r="440">
          <cell r="J440">
            <v>34.584000000000003</v>
          </cell>
        </row>
        <row r="441">
          <cell r="J441">
            <v>132.16500000000002</v>
          </cell>
        </row>
        <row r="442">
          <cell r="J442">
            <v>65.494</v>
          </cell>
        </row>
        <row r="443">
          <cell r="J443">
            <v>95.689000000000007</v>
          </cell>
        </row>
        <row r="444">
          <cell r="J444">
            <v>87.12</v>
          </cell>
        </row>
        <row r="445">
          <cell r="J445">
            <v>120.879</v>
          </cell>
        </row>
        <row r="446">
          <cell r="J446">
            <v>0</v>
          </cell>
        </row>
        <row r="447">
          <cell r="J447">
            <v>236.511</v>
          </cell>
        </row>
        <row r="448">
          <cell r="J448">
            <v>151.22800000000001</v>
          </cell>
        </row>
        <row r="449">
          <cell r="J449">
            <v>202.09200000000001</v>
          </cell>
        </row>
        <row r="450">
          <cell r="J450">
            <v>228.28300000000002</v>
          </cell>
        </row>
        <row r="451">
          <cell r="J451">
            <v>628.90300000000002</v>
          </cell>
        </row>
        <row r="453">
          <cell r="J453">
            <v>138.05749999999998</v>
          </cell>
        </row>
        <row r="454">
          <cell r="J454">
            <v>168.95799999999997</v>
          </cell>
        </row>
        <row r="455">
          <cell r="J455">
            <v>57.626499999999993</v>
          </cell>
        </row>
        <row r="456">
          <cell r="J456">
            <v>77.774499999999989</v>
          </cell>
        </row>
        <row r="457">
          <cell r="J457">
            <v>114.6895</v>
          </cell>
        </row>
        <row r="458">
          <cell r="J458">
            <v>126.01699999999998</v>
          </cell>
        </row>
        <row r="459">
          <cell r="J459">
            <v>94.656499999999994</v>
          </cell>
        </row>
        <row r="460">
          <cell r="J460">
            <v>67.067999999999998</v>
          </cell>
        </row>
        <row r="461">
          <cell r="J461">
            <v>126.6035</v>
          </cell>
        </row>
        <row r="462">
          <cell r="J462">
            <v>148.47650000000002</v>
          </cell>
        </row>
        <row r="463">
          <cell r="J463">
            <v>76.256500000000003</v>
          </cell>
        </row>
        <row r="464">
          <cell r="J464">
            <v>86.445499999999996</v>
          </cell>
        </row>
        <row r="465">
          <cell r="J465">
            <v>67.412999999999997</v>
          </cell>
        </row>
        <row r="466">
          <cell r="J466">
            <v>76.256500000000003</v>
          </cell>
        </row>
        <row r="467">
          <cell r="J467">
            <v>101.61399999999999</v>
          </cell>
        </row>
        <row r="468">
          <cell r="J468">
            <v>135.447</v>
          </cell>
        </row>
        <row r="469">
          <cell r="J469">
            <v>38.64</v>
          </cell>
        </row>
        <row r="470">
          <cell r="J470">
            <v>47.954999999999998</v>
          </cell>
        </row>
        <row r="471">
          <cell r="J471">
            <v>47.862999999999992</v>
          </cell>
        </row>
        <row r="472">
          <cell r="J472">
            <v>53.164499999999983</v>
          </cell>
        </row>
        <row r="473">
          <cell r="J473">
            <v>62.33</v>
          </cell>
        </row>
        <row r="474">
          <cell r="J474">
            <v>57.269999999999989</v>
          </cell>
        </row>
        <row r="475">
          <cell r="J475">
            <v>63.594999999999999</v>
          </cell>
        </row>
        <row r="476">
          <cell r="J476">
            <v>59.8</v>
          </cell>
        </row>
        <row r="477">
          <cell r="J477">
            <v>74.75</v>
          </cell>
        </row>
        <row r="478">
          <cell r="J478">
            <v>71.966999999999999</v>
          </cell>
        </row>
        <row r="479">
          <cell r="J479">
            <v>79.971000000000004</v>
          </cell>
        </row>
        <row r="480">
          <cell r="J480">
            <v>132.756</v>
          </cell>
        </row>
        <row r="481">
          <cell r="J481">
            <v>103.90249999999999</v>
          </cell>
        </row>
        <row r="482">
          <cell r="J482">
            <v>129.8235</v>
          </cell>
        </row>
        <row r="483">
          <cell r="J483">
            <v>155.82499999999999</v>
          </cell>
        </row>
        <row r="484">
          <cell r="J484">
            <v>173.17849999999999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35.9375</v>
          </cell>
        </row>
        <row r="488">
          <cell r="J488">
            <v>40.25</v>
          </cell>
        </row>
        <row r="489">
          <cell r="J489">
            <v>47.954999999999998</v>
          </cell>
        </row>
        <row r="490">
          <cell r="J490">
            <v>62.33</v>
          </cell>
        </row>
        <row r="491">
          <cell r="J491">
            <v>69</v>
          </cell>
        </row>
        <row r="492">
          <cell r="J492">
            <v>35.9375</v>
          </cell>
        </row>
        <row r="493">
          <cell r="J493">
            <v>40.25</v>
          </cell>
        </row>
        <row r="494">
          <cell r="J494">
            <v>47.954999999999998</v>
          </cell>
        </row>
        <row r="495">
          <cell r="J495">
            <v>62.33</v>
          </cell>
        </row>
        <row r="496">
          <cell r="J496">
            <v>69</v>
          </cell>
        </row>
        <row r="497">
          <cell r="J497">
            <v>50.599999999999994</v>
          </cell>
        </row>
        <row r="498">
          <cell r="J498">
            <v>91.516999999999996</v>
          </cell>
        </row>
        <row r="500">
          <cell r="J500">
            <v>3.5304999999999995</v>
          </cell>
        </row>
        <row r="501">
          <cell r="J501">
            <v>4.0019999999999998</v>
          </cell>
        </row>
        <row r="502">
          <cell r="J502">
            <v>5.2439999999999989</v>
          </cell>
        </row>
        <row r="503">
          <cell r="J503">
            <v>5.7959999999999994</v>
          </cell>
        </row>
        <row r="504">
          <cell r="J504">
            <v>2.6449999999999996</v>
          </cell>
        </row>
        <row r="505">
          <cell r="J505">
            <v>2.9899999999999998</v>
          </cell>
        </row>
        <row r="506">
          <cell r="J506">
            <v>3.4844999999999997</v>
          </cell>
        </row>
        <row r="507">
          <cell r="J507">
            <v>4.0134999999999996</v>
          </cell>
        </row>
        <row r="508">
          <cell r="J508">
            <v>3.2199999999999998</v>
          </cell>
        </row>
        <row r="509">
          <cell r="J509">
            <v>3.6339999999999999</v>
          </cell>
        </row>
        <row r="510">
          <cell r="J510">
            <v>4.2664999999999997</v>
          </cell>
        </row>
        <row r="511">
          <cell r="J511">
            <v>4.8759999999999994</v>
          </cell>
        </row>
        <row r="512">
          <cell r="J512">
            <v>2.6449999999999996</v>
          </cell>
        </row>
        <row r="513">
          <cell r="J513">
            <v>2.9899999999999998</v>
          </cell>
        </row>
        <row r="514">
          <cell r="J514">
            <v>3.4844999999999997</v>
          </cell>
        </row>
        <row r="515">
          <cell r="J515">
            <v>4.0134999999999996</v>
          </cell>
        </row>
        <row r="516">
          <cell r="J516">
            <v>2.6449999999999996</v>
          </cell>
        </row>
        <row r="517">
          <cell r="J517">
            <v>2.9899999999999998</v>
          </cell>
        </row>
        <row r="518">
          <cell r="J518">
            <v>3.4844999999999997</v>
          </cell>
        </row>
        <row r="519">
          <cell r="J519">
            <v>4.0134999999999996</v>
          </cell>
        </row>
        <row r="520">
          <cell r="J520">
            <v>3.2199999999999998</v>
          </cell>
        </row>
        <row r="521">
          <cell r="J521">
            <v>3.6339999999999999</v>
          </cell>
        </row>
        <row r="522">
          <cell r="J522">
            <v>4.2664999999999997</v>
          </cell>
        </row>
        <row r="523">
          <cell r="J523">
            <v>4.8759999999999994</v>
          </cell>
        </row>
        <row r="524">
          <cell r="J524">
            <v>3.2199999999999998</v>
          </cell>
        </row>
        <row r="525">
          <cell r="J525">
            <v>3.6339999999999999</v>
          </cell>
        </row>
        <row r="526">
          <cell r="J526">
            <v>4.2664999999999997</v>
          </cell>
        </row>
        <row r="527">
          <cell r="J527">
            <v>4.8759999999999994</v>
          </cell>
        </row>
        <row r="528">
          <cell r="J528">
            <v>3.2199999999999998</v>
          </cell>
        </row>
        <row r="529">
          <cell r="J529">
            <v>3.6339999999999999</v>
          </cell>
        </row>
        <row r="530">
          <cell r="J530">
            <v>4.2664999999999997</v>
          </cell>
        </row>
        <row r="531">
          <cell r="J531">
            <v>4.8759999999999994</v>
          </cell>
        </row>
        <row r="532">
          <cell r="J532">
            <v>3.2199999999999998</v>
          </cell>
        </row>
        <row r="533">
          <cell r="J533">
            <v>3.6339999999999999</v>
          </cell>
        </row>
        <row r="534">
          <cell r="J534">
            <v>4.2664999999999997</v>
          </cell>
        </row>
        <row r="535">
          <cell r="J535">
            <v>4.8759999999999994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view="pageBreakPreview" zoomScale="60" zoomScaleNormal="70" workbookViewId="0">
      <selection activeCell="B1" sqref="B1:G2"/>
    </sheetView>
  </sheetViews>
  <sheetFormatPr defaultRowHeight="18.75"/>
  <cols>
    <col min="1" max="1" width="33" style="1" bestFit="1" customWidth="1"/>
    <col min="2" max="2" width="11.85546875" style="1" customWidth="1"/>
    <col min="3" max="3" width="11.140625" style="1" customWidth="1"/>
    <col min="4" max="4" width="12.85546875" style="1" bestFit="1" customWidth="1"/>
    <col min="5" max="5" width="33.140625" style="1" customWidth="1"/>
    <col min="6" max="6" width="12.28515625" style="1" customWidth="1"/>
    <col min="7" max="7" width="17.28515625" style="149" customWidth="1"/>
    <col min="8" max="8" width="10.7109375" style="1" customWidth="1"/>
    <col min="9" max="9" width="35.140625" style="1" customWidth="1"/>
    <col min="10" max="10" width="12" style="1" customWidth="1"/>
    <col min="11" max="11" width="12.140625" style="1" customWidth="1"/>
    <col min="12" max="12" width="9.140625" style="1"/>
    <col min="13" max="13" width="17.85546875" style="1" customWidth="1"/>
    <col min="14" max="14" width="13.5703125" style="1" customWidth="1"/>
    <col min="15" max="17" width="9.140625" style="1"/>
    <col min="18" max="18" width="10.28515625" style="1" customWidth="1"/>
    <col min="19" max="16384" width="9.140625" style="1"/>
  </cols>
  <sheetData>
    <row r="1" spans="1:18" ht="18.75" customHeight="1">
      <c r="A1" s="191"/>
      <c r="B1" s="201" t="s">
        <v>588</v>
      </c>
      <c r="C1" s="201"/>
      <c r="D1" s="201"/>
      <c r="E1" s="201"/>
      <c r="F1" s="201"/>
      <c r="G1" s="201"/>
      <c r="H1" s="201" t="s">
        <v>0</v>
      </c>
      <c r="I1" s="201"/>
      <c r="J1" s="201"/>
      <c r="K1" s="201"/>
      <c r="L1" s="201"/>
    </row>
    <row r="2" spans="1:18" ht="59.25" customHeight="1">
      <c r="A2" s="191"/>
      <c r="B2" s="202"/>
      <c r="C2" s="202"/>
      <c r="D2" s="202"/>
      <c r="E2" s="202"/>
      <c r="F2" s="202"/>
      <c r="G2" s="202"/>
      <c r="H2" s="201"/>
      <c r="I2" s="201"/>
      <c r="J2" s="201"/>
      <c r="K2" s="201"/>
      <c r="L2" s="201"/>
    </row>
    <row r="3" spans="1:18" ht="121.5" customHeight="1">
      <c r="A3" s="3" t="s">
        <v>1</v>
      </c>
      <c r="B3" s="4" t="s">
        <v>2</v>
      </c>
      <c r="C3" s="4" t="s">
        <v>4</v>
      </c>
      <c r="D3" s="4" t="s">
        <v>5</v>
      </c>
      <c r="E3" s="3" t="s">
        <v>1</v>
      </c>
      <c r="F3" s="4" t="s">
        <v>2</v>
      </c>
      <c r="G3" s="4" t="s">
        <v>4</v>
      </c>
      <c r="H3" s="4" t="s">
        <v>5</v>
      </c>
      <c r="I3" s="3" t="s">
        <v>1</v>
      </c>
      <c r="J3" s="4" t="s">
        <v>2</v>
      </c>
      <c r="K3" s="4" t="s">
        <v>4</v>
      </c>
      <c r="L3" s="4" t="s">
        <v>6</v>
      </c>
      <c r="M3" s="5"/>
      <c r="O3" s="197"/>
      <c r="P3" s="197"/>
      <c r="Q3" s="197"/>
      <c r="R3" s="197"/>
    </row>
    <row r="4" spans="1:18">
      <c r="A4" s="167" t="s">
        <v>7</v>
      </c>
      <c r="B4" s="168"/>
      <c r="C4" s="168"/>
      <c r="D4" s="168"/>
      <c r="E4" s="167" t="s">
        <v>8</v>
      </c>
      <c r="F4" s="168"/>
      <c r="G4" s="168"/>
      <c r="H4" s="168"/>
      <c r="I4" s="167" t="s">
        <v>9</v>
      </c>
      <c r="J4" s="168"/>
      <c r="K4" s="168"/>
      <c r="L4" s="168"/>
      <c r="O4" s="193"/>
      <c r="P4" s="193"/>
      <c r="Q4" s="193"/>
      <c r="R4" s="193"/>
    </row>
    <row r="5" spans="1:18">
      <c r="A5" s="6" t="s">
        <v>10</v>
      </c>
      <c r="B5" s="7">
        <f>C5*1.18</f>
        <v>3799.6</v>
      </c>
      <c r="C5" s="8">
        <f>ROUNDUP([1]цены!J6,-1)</f>
        <v>3220</v>
      </c>
      <c r="D5" s="144">
        <v>0.26900000000000002</v>
      </c>
      <c r="E5" s="6" t="s">
        <v>11</v>
      </c>
      <c r="F5" s="7">
        <f>G5*1.18</f>
        <v>2961.7999999999997</v>
      </c>
      <c r="G5" s="8">
        <f>ROUNDUP([1]цены!J120,-1)</f>
        <v>2510</v>
      </c>
      <c r="H5" s="9">
        <v>1.2</v>
      </c>
      <c r="I5" s="143" t="s">
        <v>12</v>
      </c>
      <c r="J5" s="192" t="s">
        <v>13</v>
      </c>
      <c r="K5" s="192"/>
      <c r="L5" s="192"/>
      <c r="O5" s="148"/>
      <c r="P5" s="148"/>
      <c r="Q5" s="148"/>
      <c r="R5" s="148"/>
    </row>
    <row r="6" spans="1:18">
      <c r="A6" s="6" t="s">
        <v>14</v>
      </c>
      <c r="B6" s="7">
        <f>C6*1.18</f>
        <v>2879.2</v>
      </c>
      <c r="C6" s="8">
        <f>ROUNDUP([1]цены!J7,-1)</f>
        <v>2440</v>
      </c>
      <c r="D6" s="10">
        <v>0.60499999999999998</v>
      </c>
      <c r="E6" s="6" t="s">
        <v>15</v>
      </c>
      <c r="F6" s="7">
        <f t="shared" ref="F6:F34" si="0">G6*1.18</f>
        <v>2938.2</v>
      </c>
      <c r="G6" s="8">
        <f>ROUNDUP([1]цены!J121,-1)</f>
        <v>2490</v>
      </c>
      <c r="H6" s="11">
        <v>1.46</v>
      </c>
      <c r="I6" s="12" t="s">
        <v>16</v>
      </c>
      <c r="J6" s="7">
        <f>K6*1.18</f>
        <v>3150.6</v>
      </c>
      <c r="K6" s="8">
        <f>ROUNDUP([1]цены!J255,-1)</f>
        <v>2670</v>
      </c>
      <c r="L6" s="9">
        <f>6.28*1.25*2.5</f>
        <v>19.625</v>
      </c>
      <c r="O6" s="2"/>
      <c r="P6" s="2"/>
      <c r="Q6" s="2"/>
      <c r="R6" s="2"/>
    </row>
    <row r="7" spans="1:18">
      <c r="A7" s="6" t="s">
        <v>17</v>
      </c>
      <c r="B7" s="7">
        <f t="shared" ref="B7:B65" si="1">C7*1.18</f>
        <v>3811.3999999999996</v>
      </c>
      <c r="C7" s="8">
        <f>ROUNDUP([1]цены!J8,-1)</f>
        <v>3230</v>
      </c>
      <c r="D7" s="10">
        <v>0.60499999999999998</v>
      </c>
      <c r="E7" s="6" t="s">
        <v>18</v>
      </c>
      <c r="F7" s="7">
        <f t="shared" si="0"/>
        <v>2973.6</v>
      </c>
      <c r="G7" s="8">
        <f>ROUNDUP([1]цены!J122,-1)</f>
        <v>2520</v>
      </c>
      <c r="H7" s="11">
        <v>1.46</v>
      </c>
      <c r="I7" s="12" t="s">
        <v>19</v>
      </c>
      <c r="J7" s="7">
        <f>K7*1.18</f>
        <v>3315.7999999999997</v>
      </c>
      <c r="K7" s="8">
        <f>ROUNDUP([1]цены!J256,-1)</f>
        <v>2810</v>
      </c>
      <c r="L7" s="11">
        <v>24.5</v>
      </c>
      <c r="O7" s="2"/>
      <c r="P7" s="2"/>
      <c r="Q7" s="2"/>
      <c r="R7" s="2"/>
    </row>
    <row r="8" spans="1:18">
      <c r="A8" s="6" t="s">
        <v>20</v>
      </c>
      <c r="B8" s="7">
        <f t="shared" si="1"/>
        <v>2855.6</v>
      </c>
      <c r="C8" s="8">
        <f>ROUNDUP([1]цены!J9,-1)</f>
        <v>2420</v>
      </c>
      <c r="D8" s="10">
        <v>0.84099999999999997</v>
      </c>
      <c r="E8" s="6" t="s">
        <v>21</v>
      </c>
      <c r="F8" s="7">
        <f t="shared" si="0"/>
        <v>2938.2</v>
      </c>
      <c r="G8" s="8">
        <f>ROUNDUP([1]цены!J123,-1)</f>
        <v>2490</v>
      </c>
      <c r="H8" s="11">
        <v>1.91</v>
      </c>
      <c r="I8" s="13" t="s">
        <v>22</v>
      </c>
      <c r="J8" s="14">
        <v>1500</v>
      </c>
      <c r="K8" s="15">
        <v>1500</v>
      </c>
      <c r="L8" s="11"/>
    </row>
    <row r="9" spans="1:18">
      <c r="A9" s="6" t="s">
        <v>23</v>
      </c>
      <c r="B9" s="7">
        <f t="shared" si="1"/>
        <v>2690.3999999999996</v>
      </c>
      <c r="C9" s="8">
        <f>ROUNDUP([1]цены!J10,-1)</f>
        <v>2280</v>
      </c>
      <c r="D9" s="10">
        <v>1.08</v>
      </c>
      <c r="E9" s="6" t="s">
        <v>24</v>
      </c>
      <c r="F9" s="7">
        <f t="shared" si="0"/>
        <v>2891</v>
      </c>
      <c r="G9" s="8">
        <f>ROUNDUP([1]цены!J124,-1)</f>
        <v>2450</v>
      </c>
      <c r="H9" s="11">
        <v>2.1</v>
      </c>
      <c r="I9" s="12" t="s">
        <v>25</v>
      </c>
      <c r="J9" s="7">
        <f>K9*1.18</f>
        <v>3292.2</v>
      </c>
      <c r="K9" s="8">
        <f>ROUNDUP([1]цены!J258,-1)</f>
        <v>2790</v>
      </c>
      <c r="L9" s="11">
        <v>29.4</v>
      </c>
    </row>
    <row r="10" spans="1:18">
      <c r="A10" s="6" t="s">
        <v>26</v>
      </c>
      <c r="B10" s="7">
        <f t="shared" si="1"/>
        <v>2808.3999999999996</v>
      </c>
      <c r="C10" s="8">
        <f>ROUNDUP([1]цены!J11,-1)</f>
        <v>2380</v>
      </c>
      <c r="D10" s="10">
        <v>1.07</v>
      </c>
      <c r="E10" s="6" t="s">
        <v>27</v>
      </c>
      <c r="F10" s="7">
        <f t="shared" si="0"/>
        <v>2796.6</v>
      </c>
      <c r="G10" s="8">
        <f>ROUNDUP([1]цены!J125,-1)</f>
        <v>2370</v>
      </c>
      <c r="H10" s="11">
        <v>1.85</v>
      </c>
      <c r="I10" s="12" t="s">
        <v>28</v>
      </c>
      <c r="J10" s="7">
        <f t="shared" ref="J10:J12" si="2">K10*1.18</f>
        <v>3292.2</v>
      </c>
      <c r="K10" s="8">
        <f>ROUNDUP([1]цены!J259,-1)</f>
        <v>2790</v>
      </c>
      <c r="L10" s="11">
        <v>33</v>
      </c>
      <c r="O10" s="193"/>
      <c r="P10" s="193"/>
      <c r="Q10" s="193"/>
      <c r="R10" s="193"/>
    </row>
    <row r="11" spans="1:18">
      <c r="A11" s="6" t="s">
        <v>29</v>
      </c>
      <c r="B11" s="7">
        <f t="shared" si="1"/>
        <v>2548.7999999999997</v>
      </c>
      <c r="C11" s="8">
        <f>ROUNDUP([1]цены!J12,-1)</f>
        <v>2160</v>
      </c>
      <c r="D11" s="10">
        <v>1.39</v>
      </c>
      <c r="E11" s="6" t="s">
        <v>30</v>
      </c>
      <c r="F11" s="7">
        <f t="shared" si="0"/>
        <v>2454.4</v>
      </c>
      <c r="G11" s="8">
        <f>ROUNDUP([1]цены!J126,-1)</f>
        <v>2080</v>
      </c>
      <c r="H11" s="11">
        <v>2.42</v>
      </c>
      <c r="I11" s="12" t="s">
        <v>31</v>
      </c>
      <c r="J11" s="7">
        <f t="shared" si="2"/>
        <v>3292.2</v>
      </c>
      <c r="K11" s="8">
        <f>ROUNDUP([1]цены!J260,-1)</f>
        <v>2790</v>
      </c>
      <c r="L11" s="11">
        <v>49</v>
      </c>
    </row>
    <row r="12" spans="1:18">
      <c r="A12" s="6" t="s">
        <v>32</v>
      </c>
      <c r="B12" s="7">
        <f t="shared" si="1"/>
        <v>4082.7999999999997</v>
      </c>
      <c r="C12" s="8">
        <f>ROUNDUP([1]цены!J13,-1)</f>
        <v>3460</v>
      </c>
      <c r="D12" s="10">
        <v>0.78100000000000003</v>
      </c>
      <c r="E12" s="6" t="s">
        <v>33</v>
      </c>
      <c r="F12" s="7">
        <f t="shared" si="0"/>
        <v>2584.1999999999998</v>
      </c>
      <c r="G12" s="8">
        <f>ROUNDUP([1]цены!J127,-1)</f>
        <v>2190</v>
      </c>
      <c r="H12" s="11">
        <v>2.73</v>
      </c>
      <c r="I12" s="12" t="s">
        <v>34</v>
      </c>
      <c r="J12" s="7">
        <f t="shared" si="2"/>
        <v>3374.7999999999997</v>
      </c>
      <c r="K12" s="8">
        <f>ROUNDUP([1]цены!J261,-1)</f>
        <v>2860</v>
      </c>
      <c r="L12" s="11">
        <v>73.599999999999994</v>
      </c>
    </row>
    <row r="13" spans="1:18">
      <c r="A13" s="6" t="s">
        <v>35</v>
      </c>
      <c r="B13" s="7">
        <f t="shared" si="1"/>
        <v>3504.6</v>
      </c>
      <c r="C13" s="8">
        <f>ROUNDUP([1]цены!J14,-1)</f>
        <v>2970</v>
      </c>
      <c r="D13" s="10">
        <v>1.08</v>
      </c>
      <c r="E13" s="6" t="s">
        <v>36</v>
      </c>
      <c r="F13" s="7">
        <f t="shared" si="0"/>
        <v>2607.7999999999997</v>
      </c>
      <c r="G13" s="8">
        <f>ROUNDUP([1]цены!J128,-1)</f>
        <v>2210</v>
      </c>
      <c r="H13" s="11">
        <v>3.37</v>
      </c>
      <c r="I13" s="143" t="s">
        <v>37</v>
      </c>
      <c r="J13" s="192" t="s">
        <v>13</v>
      </c>
      <c r="K13" s="192"/>
      <c r="L13" s="194"/>
    </row>
    <row r="14" spans="1:18">
      <c r="A14" s="6" t="s">
        <v>38</v>
      </c>
      <c r="B14" s="7">
        <f t="shared" si="1"/>
        <v>3516.3999999999996</v>
      </c>
      <c r="C14" s="8">
        <f>ROUNDUP([1]цены!J15,-1)</f>
        <v>2980</v>
      </c>
      <c r="D14" s="10">
        <v>1.31</v>
      </c>
      <c r="E14" s="6" t="s">
        <v>39</v>
      </c>
      <c r="F14" s="7">
        <f t="shared" si="0"/>
        <v>2442.6</v>
      </c>
      <c r="G14" s="8">
        <f>ROUNDUP([1]цены!J129,-1)</f>
        <v>2070</v>
      </c>
      <c r="H14" s="11">
        <v>3.05</v>
      </c>
      <c r="I14" s="12" t="s">
        <v>40</v>
      </c>
      <c r="J14" s="7">
        <f>K14*1.18</f>
        <v>2832</v>
      </c>
      <c r="K14" s="8">
        <f>ROUNDUP([1]цены!J263,-1)</f>
        <v>2400</v>
      </c>
      <c r="L14" s="11">
        <v>36.799999999999997</v>
      </c>
    </row>
    <row r="15" spans="1:18">
      <c r="A15" s="6" t="s">
        <v>41</v>
      </c>
      <c r="B15" s="7">
        <f t="shared" si="1"/>
        <v>2572.4</v>
      </c>
      <c r="C15" s="8">
        <f>ROUNDUP([1]цены!J16,-1)</f>
        <v>2180</v>
      </c>
      <c r="D15" s="10">
        <v>1.7</v>
      </c>
      <c r="E15" s="6" t="s">
        <v>42</v>
      </c>
      <c r="F15" s="7">
        <f t="shared" si="0"/>
        <v>2454.4</v>
      </c>
      <c r="G15" s="8">
        <f>ROUNDUP([1]цены!J130,-1)</f>
        <v>2080</v>
      </c>
      <c r="H15" s="11">
        <v>3.77</v>
      </c>
      <c r="I15" s="12" t="s">
        <v>43</v>
      </c>
      <c r="J15" s="7">
        <f t="shared" ref="J15:J33" si="3">K15*1.18</f>
        <v>2525.1999999999998</v>
      </c>
      <c r="K15" s="8">
        <f>ROUNDUP([1]цены!J264,-1)</f>
        <v>2140</v>
      </c>
      <c r="L15" s="11">
        <v>49.1</v>
      </c>
      <c r="R15" s="16"/>
    </row>
    <row r="16" spans="1:18">
      <c r="A16" s="6" t="s">
        <v>44</v>
      </c>
      <c r="B16" s="7">
        <f t="shared" si="1"/>
        <v>2419</v>
      </c>
      <c r="C16" s="8">
        <f>ROUNDUP([1]цены!J17,-1)</f>
        <v>2050</v>
      </c>
      <c r="D16" s="10">
        <v>2.42</v>
      </c>
      <c r="E16" s="6" t="s">
        <v>45</v>
      </c>
      <c r="F16" s="7">
        <f t="shared" si="0"/>
        <v>4779</v>
      </c>
      <c r="G16" s="8">
        <f>ROUNDUP([1]цены!J131,-1)</f>
        <v>4050</v>
      </c>
      <c r="H16" s="11">
        <v>3.91</v>
      </c>
      <c r="I16" s="12" t="s">
        <v>46</v>
      </c>
      <c r="J16" s="7">
        <f t="shared" si="3"/>
        <v>2525.1999999999998</v>
      </c>
      <c r="K16" s="8">
        <f>ROUNDUP([1]цены!J265,-1)</f>
        <v>2140</v>
      </c>
      <c r="L16" s="11">
        <v>73.599999999999994</v>
      </c>
    </row>
    <row r="17" spans="1:16">
      <c r="A17" s="17" t="s">
        <v>47</v>
      </c>
      <c r="B17" s="7">
        <f t="shared" si="1"/>
        <v>2796.6</v>
      </c>
      <c r="C17" s="8">
        <f>ROUNDUP([1]цены!J18,-1)</f>
        <v>2370</v>
      </c>
      <c r="D17" s="10">
        <v>1.31</v>
      </c>
      <c r="E17" s="6" t="s">
        <v>48</v>
      </c>
      <c r="F17" s="7">
        <f t="shared" si="0"/>
        <v>2501.6</v>
      </c>
      <c r="G17" s="8">
        <f>ROUNDUP([1]цены!J132,-1)</f>
        <v>2120</v>
      </c>
      <c r="H17" s="11">
        <v>4.8099999999999996</v>
      </c>
      <c r="I17" s="12" t="s">
        <v>49</v>
      </c>
      <c r="J17" s="7">
        <f t="shared" si="3"/>
        <v>2513.4</v>
      </c>
      <c r="K17" s="8">
        <f>ROUNDUP([1]цены!J266,-1)</f>
        <v>2130</v>
      </c>
      <c r="L17" s="11">
        <v>211.95</v>
      </c>
    </row>
    <row r="18" spans="1:16">
      <c r="A18" s="6" t="s">
        <v>50</v>
      </c>
      <c r="B18" s="153">
        <f>C18*1.08</f>
        <v>2052</v>
      </c>
      <c r="C18" s="18">
        <f>ROUNDUP([1]цены!J19,-1)</f>
        <v>1900</v>
      </c>
      <c r="D18" s="10">
        <v>1.7</v>
      </c>
      <c r="E18" s="6" t="s">
        <v>51</v>
      </c>
      <c r="F18" s="7">
        <f t="shared" si="0"/>
        <v>2513.4</v>
      </c>
      <c r="G18" s="8">
        <f>ROUNDUP([1]цены!J133,-1)</f>
        <v>2130</v>
      </c>
      <c r="H18" s="11">
        <v>5.72</v>
      </c>
      <c r="I18" s="12" t="s">
        <v>52</v>
      </c>
      <c r="J18" s="7">
        <f t="shared" si="3"/>
        <v>2489.7999999999997</v>
      </c>
      <c r="K18" s="8">
        <f>ROUNDUP([1]цены!J267,-1)</f>
        <v>2110</v>
      </c>
      <c r="L18" s="11">
        <v>282.60000000000002</v>
      </c>
    </row>
    <row r="19" spans="1:16">
      <c r="A19" s="6" t="s">
        <v>53</v>
      </c>
      <c r="B19" s="7">
        <f t="shared" si="1"/>
        <v>2442.6</v>
      </c>
      <c r="C19" s="8">
        <f>ROUNDUP([1]цены!J20,-1)</f>
        <v>2070</v>
      </c>
      <c r="D19" s="10">
        <v>2.42</v>
      </c>
      <c r="E19" s="6" t="s">
        <v>54</v>
      </c>
      <c r="F19" s="7">
        <f t="shared" si="0"/>
        <v>2808.3999999999996</v>
      </c>
      <c r="G19" s="8">
        <f>ROUNDUP([1]цены!J134,-1)</f>
        <v>2380</v>
      </c>
      <c r="H19" s="11">
        <v>6.39</v>
      </c>
      <c r="I19" s="12" t="s">
        <v>55</v>
      </c>
      <c r="J19" s="7">
        <f t="shared" si="3"/>
        <v>2655</v>
      </c>
      <c r="K19" s="8">
        <f>ROUNDUP([1]цены!J268,-1)</f>
        <v>2250</v>
      </c>
      <c r="L19" s="11">
        <v>282.60000000000002</v>
      </c>
    </row>
    <row r="20" spans="1:16">
      <c r="A20" s="6" t="s">
        <v>56</v>
      </c>
      <c r="B20" s="7">
        <f t="shared" si="1"/>
        <v>2537</v>
      </c>
      <c r="C20" s="8">
        <f>ROUNDUP([1]цены!J21,-1)</f>
        <v>2150</v>
      </c>
      <c r="D20" s="10">
        <v>1.86</v>
      </c>
      <c r="E20" s="6" t="s">
        <v>57</v>
      </c>
      <c r="F20" s="7">
        <f t="shared" si="0"/>
        <v>3882.2</v>
      </c>
      <c r="G20" s="8">
        <f>ROUNDUP([1]цены!J135,-1)</f>
        <v>3290</v>
      </c>
      <c r="H20" s="11">
        <v>4.79</v>
      </c>
      <c r="I20" s="12" t="s">
        <v>58</v>
      </c>
      <c r="J20" s="7">
        <f t="shared" si="3"/>
        <v>2466.1999999999998</v>
      </c>
      <c r="K20" s="8">
        <f>ROUNDUP([1]цены!J269,-1)</f>
        <v>2090</v>
      </c>
      <c r="L20" s="11">
        <v>353.25</v>
      </c>
    </row>
    <row r="21" spans="1:16">
      <c r="A21" s="6" t="s">
        <v>59</v>
      </c>
      <c r="B21" s="7">
        <f t="shared" si="1"/>
        <v>2843.7999999999997</v>
      </c>
      <c r="C21" s="8">
        <f>ROUNDUP([1]цены!J22,-1)</f>
        <v>2410</v>
      </c>
      <c r="D21" s="10">
        <v>1.78</v>
      </c>
      <c r="E21" s="6" t="s">
        <v>60</v>
      </c>
      <c r="F21" s="7">
        <f t="shared" si="0"/>
        <v>2655</v>
      </c>
      <c r="G21" s="8">
        <f>ROUNDUP([1]цены!J136,-1)</f>
        <v>2250</v>
      </c>
      <c r="H21" s="11">
        <v>5.8</v>
      </c>
      <c r="I21" s="12" t="s">
        <v>61</v>
      </c>
      <c r="J21" s="7">
        <f t="shared" si="3"/>
        <v>2643.2</v>
      </c>
      <c r="K21" s="8">
        <f>ROUNDUP([1]цены!J270,-1)</f>
        <v>2240</v>
      </c>
      <c r="L21" s="11">
        <v>353.25</v>
      </c>
    </row>
    <row r="22" spans="1:16">
      <c r="A22" s="6" t="s">
        <v>62</v>
      </c>
      <c r="B22" s="153">
        <f>C22*1.08</f>
        <v>2376</v>
      </c>
      <c r="C22" s="8">
        <f>ROUNDUP([1]цены!J23,-1)</f>
        <v>2200</v>
      </c>
      <c r="D22" s="10">
        <v>2.33</v>
      </c>
      <c r="E22" s="6" t="s">
        <v>63</v>
      </c>
      <c r="F22" s="7">
        <f t="shared" si="0"/>
        <v>2666.7999999999997</v>
      </c>
      <c r="G22" s="8">
        <f>ROUNDUP([1]цены!J137,-1)</f>
        <v>2260</v>
      </c>
      <c r="H22" s="11">
        <v>6.89</v>
      </c>
      <c r="I22" s="12" t="s">
        <v>64</v>
      </c>
      <c r="J22" s="7">
        <f t="shared" si="3"/>
        <v>2513.4</v>
      </c>
      <c r="K22" s="8">
        <f>ROUNDUP([1]цены!J271,-1)</f>
        <v>2130</v>
      </c>
      <c r="L22" s="11">
        <v>423.9</v>
      </c>
      <c r="P22" s="19"/>
    </row>
    <row r="23" spans="1:16">
      <c r="A23" s="6" t="s">
        <v>65</v>
      </c>
      <c r="B23" s="7">
        <f t="shared" si="1"/>
        <v>2419</v>
      </c>
      <c r="C23" s="8">
        <f>ROUNDUP([1]цены!J24,-1)</f>
        <v>2050</v>
      </c>
      <c r="D23" s="10">
        <v>3.36</v>
      </c>
      <c r="E23" s="6" t="s">
        <v>66</v>
      </c>
      <c r="F23" s="7">
        <f t="shared" si="0"/>
        <v>2820.2</v>
      </c>
      <c r="G23" s="8">
        <f>ROUNDUP([1]цены!J138,-1)</f>
        <v>2390</v>
      </c>
      <c r="H23" s="11">
        <v>9.02</v>
      </c>
      <c r="I23" s="12" t="s">
        <v>67</v>
      </c>
      <c r="J23" s="7">
        <f t="shared" si="3"/>
        <v>2430.7999999999997</v>
      </c>
      <c r="K23" s="8">
        <f>ROUNDUP([1]цены!J272,-1)</f>
        <v>2060</v>
      </c>
      <c r="L23" s="11">
        <v>565.20000000000005</v>
      </c>
      <c r="P23" s="19"/>
    </row>
    <row r="24" spans="1:16">
      <c r="A24" s="6" t="s">
        <v>68</v>
      </c>
      <c r="B24" s="7">
        <f t="shared" si="1"/>
        <v>2454.4</v>
      </c>
      <c r="C24" s="8">
        <f>ROUNDUP([1]цены!J25,-1)</f>
        <v>2080</v>
      </c>
      <c r="D24" s="10">
        <v>4.3</v>
      </c>
      <c r="E24" s="6" t="s">
        <v>69</v>
      </c>
      <c r="F24" s="7">
        <f t="shared" si="0"/>
        <v>2690.3999999999996</v>
      </c>
      <c r="G24" s="8">
        <f>ROUNDUP([1]цены!J139,-1)</f>
        <v>2280</v>
      </c>
      <c r="H24" s="11">
        <v>7.36</v>
      </c>
      <c r="I24" s="12" t="s">
        <v>70</v>
      </c>
      <c r="J24" s="7">
        <f t="shared" si="3"/>
        <v>2690.3999999999996</v>
      </c>
      <c r="K24" s="8">
        <f>ROUNDUP([1]цены!J273,-1)</f>
        <v>2280</v>
      </c>
      <c r="L24" s="11">
        <v>565.20000000000005</v>
      </c>
      <c r="P24" s="19"/>
    </row>
    <row r="25" spans="1:16">
      <c r="A25" s="6" t="s">
        <v>71</v>
      </c>
      <c r="B25" s="7">
        <f t="shared" si="1"/>
        <v>3233.2</v>
      </c>
      <c r="C25" s="8">
        <f>ROUNDUP([1]цены!J26,-1)</f>
        <v>2740</v>
      </c>
      <c r="D25" s="10">
        <v>1.67</v>
      </c>
      <c r="E25" s="6" t="s">
        <v>72</v>
      </c>
      <c r="F25" s="7">
        <f t="shared" si="0"/>
        <v>2678.6</v>
      </c>
      <c r="G25" s="8">
        <f>ROUNDUP([1]цены!J140,-1)</f>
        <v>2270</v>
      </c>
      <c r="H25" s="11">
        <v>8.33</v>
      </c>
      <c r="I25" s="12" t="s">
        <v>73</v>
      </c>
      <c r="J25" s="7">
        <f t="shared" si="3"/>
        <v>2489.7999999999997</v>
      </c>
      <c r="K25" s="8">
        <f>ROUNDUP([1]цены!J274,-1)</f>
        <v>2110</v>
      </c>
      <c r="L25" s="11">
        <v>706.5</v>
      </c>
      <c r="P25" s="19"/>
    </row>
    <row r="26" spans="1:16">
      <c r="A26" s="6" t="s">
        <v>74</v>
      </c>
      <c r="B26" s="7">
        <f t="shared" si="1"/>
        <v>2820.2</v>
      </c>
      <c r="C26" s="8">
        <f>ROUNDUP([1]цены!J27,-1)</f>
        <v>2390</v>
      </c>
      <c r="D26" s="10">
        <v>2.17</v>
      </c>
      <c r="E26" s="6" t="s">
        <v>75</v>
      </c>
      <c r="F26" s="7">
        <f t="shared" si="0"/>
        <v>2725.7999999999997</v>
      </c>
      <c r="G26" s="8">
        <f>ROUNDUP([1]цены!J141,-1)</f>
        <v>2310</v>
      </c>
      <c r="H26" s="11">
        <v>9.64</v>
      </c>
      <c r="I26" s="12" t="s">
        <v>76</v>
      </c>
      <c r="J26" s="7">
        <f t="shared" si="3"/>
        <v>2513.4</v>
      </c>
      <c r="K26" s="8">
        <f>ROUNDUP([1]цены!J275,-1)</f>
        <v>2130</v>
      </c>
      <c r="L26" s="11">
        <v>847.8</v>
      </c>
      <c r="P26" s="19"/>
    </row>
    <row r="27" spans="1:16">
      <c r="A27" s="6" t="s">
        <v>77</v>
      </c>
      <c r="B27" s="7">
        <f t="shared" si="1"/>
        <v>2773</v>
      </c>
      <c r="C27" s="8">
        <f>ROUNDUP([1]цены!J28,-1)</f>
        <v>2350</v>
      </c>
      <c r="D27" s="10">
        <v>2.3199999999999998</v>
      </c>
      <c r="E27" s="6" t="s">
        <v>78</v>
      </c>
      <c r="F27" s="7">
        <f t="shared" si="0"/>
        <v>3504.6</v>
      </c>
      <c r="G27" s="8">
        <f>ROUNDUP([1]цены!J142,-1)</f>
        <v>2970</v>
      </c>
      <c r="H27" s="11">
        <v>7.53</v>
      </c>
      <c r="I27" s="12" t="s">
        <v>79</v>
      </c>
      <c r="J27" s="7">
        <f t="shared" si="3"/>
        <v>2655</v>
      </c>
      <c r="K27" s="8">
        <f>ROUNDUP([1]цены!J276,-1)</f>
        <v>2250</v>
      </c>
      <c r="L27" s="11">
        <v>847.8</v>
      </c>
      <c r="P27" s="19"/>
    </row>
    <row r="28" spans="1:16">
      <c r="A28" s="20" t="s">
        <v>80</v>
      </c>
      <c r="B28" s="7">
        <f t="shared" si="1"/>
        <v>1947</v>
      </c>
      <c r="C28" s="8">
        <f>ROUNDUP([1]цены!J29,-1)</f>
        <v>1650</v>
      </c>
      <c r="D28" s="21">
        <v>3.3</v>
      </c>
      <c r="E28" s="6" t="s">
        <v>81</v>
      </c>
      <c r="F28" s="7">
        <f t="shared" si="0"/>
        <v>3162.3999999999996</v>
      </c>
      <c r="G28" s="8">
        <f>ROUNDUP([1]цены!J143,-1)</f>
        <v>2680</v>
      </c>
      <c r="H28" s="11">
        <v>9.8699999999999992</v>
      </c>
      <c r="I28" s="12" t="s">
        <v>82</v>
      </c>
      <c r="J28" s="7">
        <f t="shared" si="3"/>
        <v>2643.2</v>
      </c>
      <c r="K28" s="8">
        <f>ROUNDUP([1]цены!J277,-1)</f>
        <v>2240</v>
      </c>
      <c r="L28" s="11">
        <v>989.1</v>
      </c>
      <c r="P28" s="19"/>
    </row>
    <row r="29" spans="1:16">
      <c r="A29" s="6" t="s">
        <v>83</v>
      </c>
      <c r="B29" s="7">
        <f t="shared" si="1"/>
        <v>2643.2</v>
      </c>
      <c r="C29" s="8">
        <f>ROUNDUP([1]цены!J30,-1)</f>
        <v>2240</v>
      </c>
      <c r="D29" s="10">
        <v>2.96</v>
      </c>
      <c r="E29" s="6" t="s">
        <v>84</v>
      </c>
      <c r="F29" s="7">
        <f t="shared" si="0"/>
        <v>2690.3999999999996</v>
      </c>
      <c r="G29" s="8">
        <f>ROUNDUP([1]цены!J144,-1)</f>
        <v>2280</v>
      </c>
      <c r="H29" s="11">
        <v>10.8</v>
      </c>
      <c r="I29" s="12" t="s">
        <v>85</v>
      </c>
      <c r="J29" s="7">
        <f t="shared" si="3"/>
        <v>2513.4</v>
      </c>
      <c r="K29" s="8">
        <f>ROUNDUP([1]цены!J278,-1)</f>
        <v>2130</v>
      </c>
      <c r="L29" s="11">
        <v>1130.4000000000001</v>
      </c>
      <c r="P29" s="19"/>
    </row>
    <row r="30" spans="1:16">
      <c r="A30" s="6" t="s">
        <v>86</v>
      </c>
      <c r="B30" s="7">
        <f t="shared" si="1"/>
        <v>2407.1999999999998</v>
      </c>
      <c r="C30" s="8">
        <f>ROUNDUP([1]цены!J31,-1)</f>
        <v>2040</v>
      </c>
      <c r="D30" s="10">
        <v>4.3099999999999996</v>
      </c>
      <c r="E30" s="6" t="s">
        <v>87</v>
      </c>
      <c r="F30" s="7">
        <f t="shared" si="0"/>
        <v>2784.7999999999997</v>
      </c>
      <c r="G30" s="8">
        <f>ROUNDUP([1]цены!J145,-1)</f>
        <v>2360</v>
      </c>
      <c r="H30" s="11">
        <v>12.25</v>
      </c>
      <c r="I30" s="12" t="s">
        <v>88</v>
      </c>
      <c r="J30" s="7">
        <f t="shared" si="3"/>
        <v>2643.2</v>
      </c>
      <c r="K30" s="8">
        <f>ROUNDUP([1]цены!J279,-1)</f>
        <v>2240</v>
      </c>
      <c r="L30" s="11">
        <v>1413</v>
      </c>
      <c r="P30" s="19"/>
    </row>
    <row r="31" spans="1:16">
      <c r="A31" s="6" t="s">
        <v>89</v>
      </c>
      <c r="B31" s="7">
        <f t="shared" si="1"/>
        <v>2419</v>
      </c>
      <c r="C31" s="8">
        <f>ROUNDUP([1]цены!J32,-1)</f>
        <v>2050</v>
      </c>
      <c r="D31" s="10">
        <v>5.56</v>
      </c>
      <c r="E31" s="6" t="s">
        <v>90</v>
      </c>
      <c r="F31" s="7">
        <f t="shared" si="0"/>
        <v>2784.7999999999997</v>
      </c>
      <c r="G31" s="8">
        <f>ROUNDUP([1]цены!J146,-1)</f>
        <v>2360</v>
      </c>
      <c r="H31" s="22">
        <v>17.899999999999999</v>
      </c>
      <c r="I31" s="12" t="s">
        <v>91</v>
      </c>
      <c r="J31" s="7">
        <f t="shared" si="3"/>
        <v>2867.3999999999996</v>
      </c>
      <c r="K31" s="8">
        <f>ROUNDUP([1]цены!J280,-1)</f>
        <v>2430</v>
      </c>
      <c r="L31" s="11">
        <v>1413</v>
      </c>
      <c r="P31" s="19"/>
    </row>
    <row r="32" spans="1:16">
      <c r="A32" s="6" t="s">
        <v>92</v>
      </c>
      <c r="B32" s="7">
        <f t="shared" si="1"/>
        <v>2773</v>
      </c>
      <c r="C32" s="8">
        <f>ROUNDUP([1]цены!J33,-1)</f>
        <v>2350</v>
      </c>
      <c r="D32" s="10">
        <v>2.65</v>
      </c>
      <c r="E32" s="6" t="s">
        <v>93</v>
      </c>
      <c r="F32" s="7">
        <f t="shared" si="0"/>
        <v>2820.2</v>
      </c>
      <c r="G32" s="8">
        <f>ROUNDUP([1]цены!J147,-1)</f>
        <v>2390</v>
      </c>
      <c r="H32" s="22">
        <v>13.5</v>
      </c>
      <c r="I32" s="12" t="s">
        <v>94</v>
      </c>
      <c r="J32" s="7">
        <f t="shared" si="3"/>
        <v>2938.2</v>
      </c>
      <c r="K32" s="8">
        <f>ROUNDUP([1]цены!J281,-1)</f>
        <v>2490</v>
      </c>
      <c r="L32" s="11">
        <v>1766.3</v>
      </c>
      <c r="P32" s="19"/>
    </row>
    <row r="33" spans="1:16">
      <c r="A33" s="6" t="s">
        <v>95</v>
      </c>
      <c r="B33" s="7">
        <f t="shared" si="1"/>
        <v>2348.1999999999998</v>
      </c>
      <c r="C33" s="8">
        <f>ROUNDUP([1]цены!J34,-1)</f>
        <v>1990</v>
      </c>
      <c r="D33" s="10">
        <v>3.83</v>
      </c>
      <c r="E33" s="6" t="s">
        <v>96</v>
      </c>
      <c r="F33" s="7">
        <f t="shared" si="0"/>
        <v>5557.7999999999993</v>
      </c>
      <c r="G33" s="8">
        <f>ROUNDUP([1]цены!J148,-1)</f>
        <v>4710</v>
      </c>
      <c r="H33" s="22">
        <v>12.53</v>
      </c>
      <c r="I33" s="12" t="s">
        <v>97</v>
      </c>
      <c r="J33" s="7">
        <f t="shared" si="3"/>
        <v>2938.2</v>
      </c>
      <c r="K33" s="8">
        <f>ROUNDUP([1]цены!J282,-1)</f>
        <v>2490</v>
      </c>
      <c r="L33" s="11">
        <v>2826</v>
      </c>
      <c r="P33" s="19"/>
    </row>
    <row r="34" spans="1:16">
      <c r="A34" s="6" t="s">
        <v>98</v>
      </c>
      <c r="B34" s="7">
        <f t="shared" si="1"/>
        <v>2761.2</v>
      </c>
      <c r="C34" s="8">
        <f>ROUNDUP([1]цены!J35,-1)</f>
        <v>2340</v>
      </c>
      <c r="D34" s="10">
        <v>2.25</v>
      </c>
      <c r="E34" s="6" t="s">
        <v>99</v>
      </c>
      <c r="F34" s="7">
        <f t="shared" si="0"/>
        <v>2773</v>
      </c>
      <c r="G34" s="8">
        <f>ROUNDUP([1]цены!J149,-1)</f>
        <v>2350</v>
      </c>
      <c r="H34" s="22">
        <v>15.6</v>
      </c>
      <c r="I34" s="12" t="s">
        <v>100</v>
      </c>
      <c r="J34" s="195" t="s">
        <v>101</v>
      </c>
      <c r="K34" s="196"/>
      <c r="L34" s="11">
        <v>3532.5</v>
      </c>
      <c r="P34" s="19"/>
    </row>
    <row r="35" spans="1:16">
      <c r="A35" s="6" t="s">
        <v>102</v>
      </c>
      <c r="B35" s="153">
        <f>C35*1.08</f>
        <v>2052</v>
      </c>
      <c r="C35" s="18">
        <f>ROUNDUP([1]цены!J36,-1)</f>
        <v>1900</v>
      </c>
      <c r="D35" s="10">
        <v>2.96</v>
      </c>
      <c r="E35" s="167" t="s">
        <v>103</v>
      </c>
      <c r="F35" s="168"/>
      <c r="G35" s="168"/>
      <c r="H35" s="169"/>
      <c r="I35" s="143" t="s">
        <v>104</v>
      </c>
      <c r="J35" s="192" t="s">
        <v>13</v>
      </c>
      <c r="K35" s="192"/>
      <c r="L35" s="194"/>
      <c r="P35" s="19"/>
    </row>
    <row r="36" spans="1:16">
      <c r="A36" s="6" t="s">
        <v>105</v>
      </c>
      <c r="B36" s="7">
        <f t="shared" si="1"/>
        <v>2395.4</v>
      </c>
      <c r="C36" s="8">
        <f>ROUNDUP([1]цены!J37,-1)</f>
        <v>2030</v>
      </c>
      <c r="D36" s="10">
        <v>4.3</v>
      </c>
      <c r="E36" s="6" t="s">
        <v>106</v>
      </c>
      <c r="F36" s="7">
        <f>G36*1.18</f>
        <v>2655</v>
      </c>
      <c r="G36" s="8">
        <f>ROUNDUP([1]цены!J151,-1)</f>
        <v>2250</v>
      </c>
      <c r="H36" s="11">
        <v>1.28</v>
      </c>
      <c r="I36" s="12" t="s">
        <v>107</v>
      </c>
      <c r="J36" s="7">
        <f>K36*1.18</f>
        <v>3032.6</v>
      </c>
      <c r="K36" s="8">
        <f>ROUNDUP([1]цены!J285,-1)</f>
        <v>2570</v>
      </c>
      <c r="L36" s="11">
        <v>75.63</v>
      </c>
      <c r="P36" s="19"/>
    </row>
    <row r="37" spans="1:16">
      <c r="A37" s="6" t="s">
        <v>108</v>
      </c>
      <c r="B37" s="7">
        <f t="shared" si="1"/>
        <v>2407.1999999999998</v>
      </c>
      <c r="C37" s="8">
        <f>ROUNDUP([1]цены!J38,-1)</f>
        <v>2040</v>
      </c>
      <c r="D37" s="10">
        <v>5.56</v>
      </c>
      <c r="E37" s="6" t="s">
        <v>109</v>
      </c>
      <c r="F37" s="7">
        <f t="shared" ref="F37:F46" si="4">G37*1.18</f>
        <v>2478</v>
      </c>
      <c r="G37" s="8">
        <f>ROUNDUP([1]цены!J152,-1)</f>
        <v>2100</v>
      </c>
      <c r="H37" s="11">
        <v>1.5</v>
      </c>
      <c r="I37" s="12" t="s">
        <v>110</v>
      </c>
      <c r="J37" s="7">
        <f t="shared" ref="J37:J39" si="5">K37*1.18</f>
        <v>2560.6</v>
      </c>
      <c r="K37" s="8">
        <f>ROUNDUP([1]цены!J286,-1)</f>
        <v>2170</v>
      </c>
      <c r="L37" s="11">
        <v>290</v>
      </c>
    </row>
    <row r="38" spans="1:16">
      <c r="A38" s="6" t="s">
        <v>111</v>
      </c>
      <c r="B38" s="7">
        <f t="shared" si="1"/>
        <v>2537</v>
      </c>
      <c r="C38" s="8">
        <f>ROUNDUP([1]цены!J39,-1)</f>
        <v>2150</v>
      </c>
      <c r="D38" s="10">
        <v>3.6</v>
      </c>
      <c r="E38" s="6" t="s">
        <v>112</v>
      </c>
      <c r="F38" s="7">
        <f t="shared" si="4"/>
        <v>2513.4</v>
      </c>
      <c r="G38" s="8">
        <f>ROUNDUP([1]цены!J153,-1)</f>
        <v>2130</v>
      </c>
      <c r="H38" s="11">
        <v>1.66</v>
      </c>
      <c r="I38" s="12" t="s">
        <v>113</v>
      </c>
      <c r="J38" s="7">
        <f t="shared" si="5"/>
        <v>2560.6</v>
      </c>
      <c r="K38" s="8">
        <f>ROUNDUP([1]цены!J287,-1)</f>
        <v>2170</v>
      </c>
      <c r="L38" s="11">
        <v>364.5</v>
      </c>
    </row>
    <row r="39" spans="1:16">
      <c r="A39" s="6" t="s">
        <v>114</v>
      </c>
      <c r="B39" s="7">
        <f t="shared" si="1"/>
        <v>2690.3999999999996</v>
      </c>
      <c r="C39" s="8">
        <f>ROUNDUP([1]цены!J40,-1)</f>
        <v>2280</v>
      </c>
      <c r="D39" s="10">
        <v>5.25</v>
      </c>
      <c r="E39" s="6" t="s">
        <v>115</v>
      </c>
      <c r="F39" s="7">
        <f t="shared" si="4"/>
        <v>2442.6</v>
      </c>
      <c r="G39" s="8">
        <f>ROUNDUP([1]цены!J154,-1)</f>
        <v>2070</v>
      </c>
      <c r="H39" s="11">
        <v>2.12</v>
      </c>
      <c r="I39" s="12" t="s">
        <v>116</v>
      </c>
      <c r="J39" s="7">
        <f t="shared" si="5"/>
        <v>2690.3999999999996</v>
      </c>
      <c r="K39" s="8">
        <f>ROUNDUP([1]цены!J288,-1)</f>
        <v>2280</v>
      </c>
      <c r="L39" s="11">
        <v>436.5</v>
      </c>
    </row>
    <row r="40" spans="1:16">
      <c r="A40" s="6" t="s">
        <v>117</v>
      </c>
      <c r="B40" s="7">
        <f t="shared" si="1"/>
        <v>2407.1999999999998</v>
      </c>
      <c r="C40" s="8">
        <f>ROUNDUP([1]цены!J41,-1)</f>
        <v>2040</v>
      </c>
      <c r="D40" s="10">
        <v>6.82</v>
      </c>
      <c r="E40" s="6" t="s">
        <v>118</v>
      </c>
      <c r="F40" s="7">
        <f t="shared" si="4"/>
        <v>2478</v>
      </c>
      <c r="G40" s="8">
        <f>ROUNDUP([1]цены!J155,-1)</f>
        <v>2100</v>
      </c>
      <c r="H40" s="11">
        <v>2.39</v>
      </c>
      <c r="I40" s="143" t="s">
        <v>119</v>
      </c>
      <c r="J40" s="192" t="s">
        <v>13</v>
      </c>
      <c r="K40" s="192"/>
      <c r="L40" s="194"/>
    </row>
    <row r="41" spans="1:16">
      <c r="A41" s="6" t="s">
        <v>120</v>
      </c>
      <c r="B41" s="7">
        <f t="shared" si="1"/>
        <v>2607.7999999999997</v>
      </c>
      <c r="C41" s="8">
        <f>ROUNDUP([1]цены!J42,-1)</f>
        <v>2210</v>
      </c>
      <c r="D41" s="10">
        <v>8.2970000000000006</v>
      </c>
      <c r="E41" s="6" t="s">
        <v>121</v>
      </c>
      <c r="F41" s="7">
        <f t="shared" si="4"/>
        <v>2454.4</v>
      </c>
      <c r="G41" s="8">
        <f>ROUNDUP([1]цены!J156,-1)</f>
        <v>2080</v>
      </c>
      <c r="H41" s="11">
        <v>2.73</v>
      </c>
      <c r="I41" s="12" t="s">
        <v>122</v>
      </c>
      <c r="J41" s="23" t="s">
        <v>101</v>
      </c>
      <c r="K41" s="24"/>
      <c r="L41" s="25">
        <v>11.37</v>
      </c>
    </row>
    <row r="42" spans="1:16">
      <c r="A42" s="6" t="s">
        <v>123</v>
      </c>
      <c r="B42" s="7">
        <f t="shared" si="1"/>
        <v>2926.3999999999996</v>
      </c>
      <c r="C42" s="8">
        <f>ROUNDUP([1]цены!J43,-1)</f>
        <v>2480</v>
      </c>
      <c r="D42" s="10">
        <v>3.59</v>
      </c>
      <c r="E42" s="6" t="s">
        <v>124</v>
      </c>
      <c r="F42" s="7">
        <f t="shared" si="4"/>
        <v>2442.6</v>
      </c>
      <c r="G42" s="8">
        <f>ROUNDUP([1]цены!J157,-1)</f>
        <v>2070</v>
      </c>
      <c r="H42" s="11">
        <v>3.09</v>
      </c>
      <c r="I42" s="12" t="s">
        <v>125</v>
      </c>
      <c r="J42" s="7">
        <f>K42*1.18</f>
        <v>4059.2</v>
      </c>
      <c r="K42" s="8">
        <f>ROUNDUP([1]цены!J291,-1)</f>
        <v>3440</v>
      </c>
      <c r="L42" s="26">
        <v>12.63</v>
      </c>
    </row>
    <row r="43" spans="1:16">
      <c r="A43" s="6" t="s">
        <v>126</v>
      </c>
      <c r="B43" s="7">
        <f t="shared" si="1"/>
        <v>2926.3999999999996</v>
      </c>
      <c r="C43" s="8">
        <f>ROUNDUP([1]цены!J44,-1)</f>
        <v>2480</v>
      </c>
      <c r="D43" s="10">
        <v>3.59</v>
      </c>
      <c r="E43" s="6" t="s">
        <v>127</v>
      </c>
      <c r="F43" s="7">
        <f t="shared" si="4"/>
        <v>2442.6</v>
      </c>
      <c r="G43" s="8">
        <f>ROUNDUP([1]цены!J158,-1)</f>
        <v>2070</v>
      </c>
      <c r="H43" s="11">
        <v>3.33</v>
      </c>
      <c r="I43" s="12" t="s">
        <v>128</v>
      </c>
      <c r="J43" s="7">
        <f t="shared" ref="J43:J51" si="6">K43*1.18</f>
        <v>3964.7999999999997</v>
      </c>
      <c r="K43" s="8">
        <f>ROUNDUP([1]цены!J292,-1)</f>
        <v>3360</v>
      </c>
      <c r="L43" s="26">
        <v>13.9</v>
      </c>
    </row>
    <row r="44" spans="1:16">
      <c r="A44" s="6" t="s">
        <v>129</v>
      </c>
      <c r="B44" s="7">
        <f t="shared" si="1"/>
        <v>2419</v>
      </c>
      <c r="C44" s="8">
        <f>ROUNDUP([1]цены!J45,-1)</f>
        <v>2050</v>
      </c>
      <c r="D44" s="10">
        <v>5.25</v>
      </c>
      <c r="E44" s="6" t="s">
        <v>130</v>
      </c>
      <c r="F44" s="7">
        <f t="shared" si="4"/>
        <v>2395.4</v>
      </c>
      <c r="G44" s="8">
        <f>ROUNDUP([1]цены!J159,-1)</f>
        <v>2030</v>
      </c>
      <c r="H44" s="11">
        <v>3.84</v>
      </c>
      <c r="I44" s="12" t="s">
        <v>131</v>
      </c>
      <c r="J44" s="7">
        <f t="shared" si="6"/>
        <v>3610.7999999999997</v>
      </c>
      <c r="K44" s="8">
        <f>ROUNDUP([1]цены!J293,-1)</f>
        <v>3060</v>
      </c>
      <c r="L44" s="26">
        <v>17.690000000000001</v>
      </c>
    </row>
    <row r="45" spans="1:16">
      <c r="A45" s="6" t="s">
        <v>132</v>
      </c>
      <c r="B45" s="7">
        <f t="shared" si="1"/>
        <v>2666.7999999999997</v>
      </c>
      <c r="C45" s="8">
        <f>ROUNDUP([1]цены!J46,-1)</f>
        <v>2260</v>
      </c>
      <c r="D45" s="10">
        <v>6.83</v>
      </c>
      <c r="E45" s="6" t="s">
        <v>133</v>
      </c>
      <c r="F45" s="7">
        <f t="shared" si="4"/>
        <v>2442.6</v>
      </c>
      <c r="G45" s="8">
        <f>ROUNDUP([1]цены!J160,-1)</f>
        <v>2070</v>
      </c>
      <c r="H45" s="11">
        <v>4.22</v>
      </c>
      <c r="I45" s="12" t="s">
        <v>134</v>
      </c>
      <c r="J45" s="7">
        <f t="shared" si="6"/>
        <v>3953</v>
      </c>
      <c r="K45" s="8">
        <f>ROUNDUP([1]цены!J294,-1)</f>
        <v>3350</v>
      </c>
      <c r="L45" s="26">
        <v>20.22</v>
      </c>
    </row>
    <row r="46" spans="1:16">
      <c r="A46" s="6" t="s">
        <v>135</v>
      </c>
      <c r="B46" s="7">
        <f t="shared" si="1"/>
        <v>2407.1999999999998</v>
      </c>
      <c r="C46" s="8">
        <f>ROUNDUP([1]цены!J47,-1)</f>
        <v>2040</v>
      </c>
      <c r="D46" s="10">
        <v>6.19</v>
      </c>
      <c r="E46" s="6" t="s">
        <v>136</v>
      </c>
      <c r="F46" s="7">
        <f t="shared" si="4"/>
        <v>2525.1999999999998</v>
      </c>
      <c r="G46" s="8">
        <f>ROUNDUP([1]цены!J161,-1)</f>
        <v>2140</v>
      </c>
      <c r="H46" s="11">
        <v>4.88</v>
      </c>
      <c r="I46" s="12" t="s">
        <v>137</v>
      </c>
      <c r="J46" s="7">
        <f t="shared" si="6"/>
        <v>3563.6</v>
      </c>
      <c r="K46" s="8">
        <f>ROUNDUP([1]цены!J295,-1)</f>
        <v>3020</v>
      </c>
      <c r="L46" s="26">
        <v>25.27</v>
      </c>
    </row>
    <row r="47" spans="1:16">
      <c r="A47" s="6" t="s">
        <v>138</v>
      </c>
      <c r="B47" s="7">
        <f t="shared" si="1"/>
        <v>2501.6</v>
      </c>
      <c r="C47" s="8">
        <f>ROUNDUP([1]цены!J48,-1)</f>
        <v>2120</v>
      </c>
      <c r="D47" s="10">
        <v>4.84</v>
      </c>
      <c r="E47" s="167" t="s">
        <v>139</v>
      </c>
      <c r="F47" s="168"/>
      <c r="G47" s="168"/>
      <c r="H47" s="169"/>
      <c r="I47" s="12" t="s">
        <v>140</v>
      </c>
      <c r="J47" s="7">
        <f t="shared" si="6"/>
        <v>3953</v>
      </c>
      <c r="K47" s="8">
        <f>ROUNDUP([1]цены!J296,-1)</f>
        <v>3350</v>
      </c>
      <c r="L47" s="26">
        <v>30.32</v>
      </c>
    </row>
    <row r="48" spans="1:16">
      <c r="A48" s="6" t="s">
        <v>141</v>
      </c>
      <c r="B48" s="7">
        <f t="shared" si="1"/>
        <v>2407.1999999999998</v>
      </c>
      <c r="C48" s="8">
        <f>ROUNDUP([1]цены!J49,-1)</f>
        <v>2040</v>
      </c>
      <c r="D48" s="10">
        <v>7.1319999999999997</v>
      </c>
      <c r="E48" s="27" t="s">
        <v>142</v>
      </c>
      <c r="F48" s="7">
        <f>G48*1.18</f>
        <v>3823.2</v>
      </c>
      <c r="G48" s="8">
        <f>ROUNDUP([1]цены!J163,-1)</f>
        <v>3240</v>
      </c>
      <c r="H48" s="22">
        <v>1.32</v>
      </c>
      <c r="I48" s="12" t="s">
        <v>40</v>
      </c>
      <c r="J48" s="7">
        <f t="shared" si="6"/>
        <v>3551.7999999999997</v>
      </c>
      <c r="K48" s="8">
        <f>ROUNDUP([1]цены!J297,-1)</f>
        <v>3010</v>
      </c>
      <c r="L48" s="26">
        <v>37.9</v>
      </c>
    </row>
    <row r="49" spans="1:12">
      <c r="A49" s="6" t="s">
        <v>143</v>
      </c>
      <c r="B49" s="7">
        <f t="shared" si="1"/>
        <v>2572.4</v>
      </c>
      <c r="C49" s="8">
        <f>ROUNDUP([1]цены!J50,-1)</f>
        <v>2180</v>
      </c>
      <c r="D49" s="10">
        <v>9.33</v>
      </c>
      <c r="E49" s="27" t="s">
        <v>144</v>
      </c>
      <c r="F49" s="7">
        <f t="shared" ref="F49:F55" si="7">G49*1.18</f>
        <v>3823.2</v>
      </c>
      <c r="G49" s="8">
        <f>ROUNDUP([1]цены!J164,-1)</f>
        <v>3240</v>
      </c>
      <c r="H49" s="11">
        <v>1.71</v>
      </c>
      <c r="I49" s="12" t="s">
        <v>145</v>
      </c>
      <c r="J49" s="7">
        <f t="shared" si="6"/>
        <v>3988.3999999999996</v>
      </c>
      <c r="K49" s="8">
        <f>ROUNDUP([1]цены!J298,-1)</f>
        <v>3380</v>
      </c>
      <c r="L49" s="26">
        <v>50.54</v>
      </c>
    </row>
    <row r="50" spans="1:12">
      <c r="A50" s="6" t="s">
        <v>146</v>
      </c>
      <c r="B50" s="7">
        <f t="shared" si="1"/>
        <v>2808.3999999999996</v>
      </c>
      <c r="C50" s="8">
        <f>ROUNDUP([1]цены!J51,-1)</f>
        <v>2380</v>
      </c>
      <c r="D50" s="10">
        <v>11.44</v>
      </c>
      <c r="E50" s="6" t="s">
        <v>147</v>
      </c>
      <c r="F50" s="7">
        <f t="shared" si="7"/>
        <v>3693.3999999999996</v>
      </c>
      <c r="G50" s="8">
        <f>ROUNDUP([1]цены!J165,-1)</f>
        <v>3130</v>
      </c>
      <c r="H50" s="11">
        <v>2.1800000000000002</v>
      </c>
      <c r="I50" s="12" t="s">
        <v>148</v>
      </c>
      <c r="J50" s="7">
        <f t="shared" si="6"/>
        <v>4413.2</v>
      </c>
      <c r="K50" s="8">
        <f>ROUNDUP([1]цены!J299,-1)</f>
        <v>3740</v>
      </c>
      <c r="L50" s="26">
        <v>63.17</v>
      </c>
    </row>
    <row r="51" spans="1:12">
      <c r="A51" s="6" t="s">
        <v>149</v>
      </c>
      <c r="B51" s="7">
        <f t="shared" si="1"/>
        <v>2383.6</v>
      </c>
      <c r="C51" s="8">
        <f>ROUNDUP([1]цены!J52,-1)</f>
        <v>2020</v>
      </c>
      <c r="D51" s="10">
        <v>6.6</v>
      </c>
      <c r="E51" s="6" t="s">
        <v>150</v>
      </c>
      <c r="F51" s="7">
        <f t="shared" si="7"/>
        <v>3693.3999999999996</v>
      </c>
      <c r="G51" s="8">
        <f>ROUNDUP([1]цены!J166,-1)</f>
        <v>3130</v>
      </c>
      <c r="H51" s="11">
        <v>2.46</v>
      </c>
      <c r="I51" s="12" t="s">
        <v>151</v>
      </c>
      <c r="J51" s="7">
        <f t="shared" si="6"/>
        <v>3953</v>
      </c>
      <c r="K51" s="8">
        <f>ROUNDUP([1]цены!J300,-1)</f>
        <v>3350</v>
      </c>
      <c r="L51" s="26">
        <v>75.8</v>
      </c>
    </row>
    <row r="52" spans="1:12">
      <c r="A52" s="6" t="s">
        <v>152</v>
      </c>
      <c r="B52" s="7">
        <f t="shared" si="1"/>
        <v>2572.4</v>
      </c>
      <c r="C52" s="8">
        <f>ROUNDUP([1]цены!J53,-1)</f>
        <v>2180</v>
      </c>
      <c r="D52" s="10">
        <v>8.702</v>
      </c>
      <c r="E52" s="6" t="s">
        <v>153</v>
      </c>
      <c r="F52" s="7">
        <f t="shared" si="7"/>
        <v>3705.2</v>
      </c>
      <c r="G52" s="8">
        <f>ROUNDUP([1]цены!J167,-1)</f>
        <v>3140</v>
      </c>
      <c r="H52" s="11">
        <v>3.18</v>
      </c>
      <c r="I52" s="146" t="s">
        <v>154</v>
      </c>
      <c r="J52" s="151"/>
      <c r="K52" s="151"/>
      <c r="L52" s="142" t="s">
        <v>155</v>
      </c>
    </row>
    <row r="53" spans="1:12">
      <c r="A53" s="6" t="s">
        <v>156</v>
      </c>
      <c r="B53" s="7">
        <f t="shared" si="1"/>
        <v>2655</v>
      </c>
      <c r="C53" s="8">
        <f>ROUNDUP([1]цены!J54,-1)</f>
        <v>2250</v>
      </c>
      <c r="D53" s="10">
        <v>7.13</v>
      </c>
      <c r="E53" s="6" t="s">
        <v>157</v>
      </c>
      <c r="F53" s="7">
        <f t="shared" si="7"/>
        <v>3634.3999999999996</v>
      </c>
      <c r="G53" s="8">
        <f>ROUNDUP([1]цены!J168,-1)</f>
        <v>3080</v>
      </c>
      <c r="H53" s="11">
        <v>3.96</v>
      </c>
      <c r="I53" s="12">
        <v>406</v>
      </c>
      <c r="J53" s="7">
        <f>K53*1.17</f>
        <v>3077.1</v>
      </c>
      <c r="K53" s="8">
        <f>ROUNDUP([1]цены!J302,-1)</f>
        <v>2630</v>
      </c>
      <c r="L53" s="11">
        <v>15.7</v>
      </c>
    </row>
    <row r="54" spans="1:12">
      <c r="A54" s="6" t="s">
        <v>158</v>
      </c>
      <c r="B54" s="7">
        <f t="shared" si="1"/>
        <v>2407.1999999999998</v>
      </c>
      <c r="C54" s="8">
        <f>ROUNDUP([1]цены!J55,-1)</f>
        <v>2040</v>
      </c>
      <c r="D54" s="10">
        <v>9.33</v>
      </c>
      <c r="E54" s="6" t="s">
        <v>159</v>
      </c>
      <c r="F54" s="7">
        <f t="shared" si="7"/>
        <v>3374.7999999999997</v>
      </c>
      <c r="G54" s="8">
        <f>ROUNDUP([1]цены!J169,-1)</f>
        <v>2860</v>
      </c>
      <c r="H54" s="9">
        <v>5.0259999999999998</v>
      </c>
      <c r="I54" s="12">
        <v>506</v>
      </c>
      <c r="J54" s="7">
        <f>K54*1.17</f>
        <v>3042</v>
      </c>
      <c r="K54" s="8">
        <f>ROUNDUP([1]цены!J303,-1)</f>
        <v>2600</v>
      </c>
      <c r="L54" s="26">
        <v>21.373000000000001</v>
      </c>
    </row>
    <row r="55" spans="1:12">
      <c r="A55" s="6" t="s">
        <v>160</v>
      </c>
      <c r="B55" s="7">
        <f t="shared" si="1"/>
        <v>2537</v>
      </c>
      <c r="C55" s="8">
        <f>ROUNDUP([1]цены!J56,-1)</f>
        <v>2150</v>
      </c>
      <c r="D55" s="10">
        <v>9.02</v>
      </c>
      <c r="E55" s="6" t="s">
        <v>161</v>
      </c>
      <c r="F55" s="7">
        <f t="shared" si="7"/>
        <v>3823.2</v>
      </c>
      <c r="G55" s="8">
        <f>ROUNDUP([1]цены!J170,-1)</f>
        <v>3240</v>
      </c>
      <c r="H55" s="9">
        <v>7.2619999999999996</v>
      </c>
      <c r="I55" s="12">
        <v>508</v>
      </c>
      <c r="J55" s="7">
        <f>K55*1.17</f>
        <v>3006.8999999999996</v>
      </c>
      <c r="K55" s="8">
        <f>ROUNDUP([1]цены!J304,-1)</f>
        <v>2570</v>
      </c>
      <c r="L55" s="11">
        <v>21.9</v>
      </c>
    </row>
    <row r="56" spans="1:12">
      <c r="A56" s="6" t="s">
        <v>162</v>
      </c>
      <c r="B56" s="7">
        <f t="shared" si="1"/>
        <v>2407.1999999999998</v>
      </c>
      <c r="C56" s="8">
        <f>ROUNDUP([1]цены!J57,-1)</f>
        <v>2040</v>
      </c>
      <c r="D56" s="10">
        <v>11.84</v>
      </c>
      <c r="E56" s="167" t="s">
        <v>163</v>
      </c>
      <c r="F56" s="168"/>
      <c r="G56" s="168"/>
      <c r="H56" s="169"/>
      <c r="I56" s="198" t="s">
        <v>164</v>
      </c>
      <c r="J56" s="199"/>
      <c r="K56" s="199"/>
      <c r="L56" s="200"/>
    </row>
    <row r="57" spans="1:12">
      <c r="A57" s="6" t="s">
        <v>165</v>
      </c>
      <c r="B57" s="7">
        <f t="shared" si="1"/>
        <v>2678.6</v>
      </c>
      <c r="C57" s="8">
        <f>ROUNDUP([1]цены!J58,-1)</f>
        <v>2270</v>
      </c>
      <c r="D57" s="10">
        <v>17.22</v>
      </c>
      <c r="E57" s="6" t="s">
        <v>166</v>
      </c>
      <c r="F57" s="7">
        <f>G57*1.18</f>
        <v>3681.6</v>
      </c>
      <c r="G57" s="8">
        <f>ROUNDUP([1]цены!J172,-1)</f>
        <v>3120</v>
      </c>
      <c r="H57" s="22">
        <v>4.75</v>
      </c>
      <c r="I57" s="12" t="s">
        <v>167</v>
      </c>
      <c r="J57" s="28">
        <f>K57*1.18</f>
        <v>6.1896900000000006</v>
      </c>
      <c r="K57" s="28">
        <f>[1]цены!J306/2</f>
        <v>5.2455000000000007</v>
      </c>
      <c r="L57" s="11">
        <v>0.26</v>
      </c>
    </row>
    <row r="58" spans="1:12">
      <c r="A58" s="6" t="s">
        <v>168</v>
      </c>
      <c r="B58" s="7">
        <f t="shared" si="1"/>
        <v>2843.7999999999997</v>
      </c>
      <c r="C58" s="8">
        <f>ROUNDUP([1]цены!J59,-1)</f>
        <v>2410</v>
      </c>
      <c r="D58" s="10">
        <v>22.25</v>
      </c>
      <c r="E58" s="6" t="s">
        <v>169</v>
      </c>
      <c r="F58" s="7">
        <f t="shared" ref="F58:F65" si="8">G58*1.18</f>
        <v>3610.7999999999997</v>
      </c>
      <c r="G58" s="8">
        <f>ROUNDUP([1]цены!J173,-1)</f>
        <v>3060</v>
      </c>
      <c r="H58" s="22">
        <v>6.45</v>
      </c>
      <c r="I58" s="12" t="s">
        <v>170</v>
      </c>
      <c r="J58" s="28">
        <f t="shared" ref="J58:J60" si="9">K58*1.18</f>
        <v>3.5588799999999998</v>
      </c>
      <c r="K58" s="28">
        <f>[1]цены!J307/25</f>
        <v>3.016</v>
      </c>
      <c r="L58" s="11">
        <v>0.14499999999999999</v>
      </c>
    </row>
    <row r="59" spans="1:12">
      <c r="A59" s="6" t="s">
        <v>171</v>
      </c>
      <c r="B59" s="7">
        <f t="shared" si="1"/>
        <v>2643.2</v>
      </c>
      <c r="C59" s="8">
        <f>ROUNDUP([1]цены!J60,-1)</f>
        <v>2240</v>
      </c>
      <c r="D59" s="10">
        <v>14.58</v>
      </c>
      <c r="E59" s="6" t="s">
        <v>172</v>
      </c>
      <c r="F59" s="7">
        <f t="shared" si="8"/>
        <v>3622.6</v>
      </c>
      <c r="G59" s="8">
        <f>ROUNDUP([1]цены!J174,-1)</f>
        <v>3070</v>
      </c>
      <c r="H59" s="22">
        <v>7.32</v>
      </c>
      <c r="I59" s="12" t="s">
        <v>173</v>
      </c>
      <c r="J59" s="28">
        <f t="shared" si="9"/>
        <v>5.8292000000000002</v>
      </c>
      <c r="K59" s="28">
        <f>[1]цены!J308/25</f>
        <v>4.9400000000000004</v>
      </c>
      <c r="L59" s="11">
        <v>0.24</v>
      </c>
    </row>
    <row r="60" spans="1:12">
      <c r="A60" s="6" t="s">
        <v>174</v>
      </c>
      <c r="B60" s="7">
        <f t="shared" si="1"/>
        <v>2619.6</v>
      </c>
      <c r="C60" s="8">
        <f>ROUNDUP([1]цены!J61,-1)</f>
        <v>2220</v>
      </c>
      <c r="D60" s="10">
        <v>14.35</v>
      </c>
      <c r="E60" s="6" t="s">
        <v>175</v>
      </c>
      <c r="F60" s="7">
        <f t="shared" si="8"/>
        <v>3610.7999999999997</v>
      </c>
      <c r="G60" s="8">
        <f>ROUNDUP([1]цены!J175,-1)</f>
        <v>3060</v>
      </c>
      <c r="H60" s="22">
        <v>7.61</v>
      </c>
      <c r="I60" s="12" t="s">
        <v>176</v>
      </c>
      <c r="J60" s="28">
        <f t="shared" si="9"/>
        <v>8.6517600000000012</v>
      </c>
      <c r="K60" s="28">
        <f>[1]цены!J309/25</f>
        <v>7.3320000000000007</v>
      </c>
      <c r="L60" s="11">
        <v>0.31</v>
      </c>
    </row>
    <row r="61" spans="1:12">
      <c r="A61" s="6" t="s">
        <v>177</v>
      </c>
      <c r="B61" s="7">
        <f t="shared" si="1"/>
        <v>2619.6</v>
      </c>
      <c r="C61" s="8">
        <f>ROUNDUP([1]цены!J62,-1)</f>
        <v>2220</v>
      </c>
      <c r="D61" s="10">
        <v>17.72</v>
      </c>
      <c r="E61" s="6" t="s">
        <v>178</v>
      </c>
      <c r="F61" s="7">
        <f t="shared" si="8"/>
        <v>3327.6</v>
      </c>
      <c r="G61" s="8">
        <f>ROUNDUP([1]цены!J176,-1)</f>
        <v>2820</v>
      </c>
      <c r="H61" s="11">
        <v>9.2899999999999991</v>
      </c>
      <c r="I61" s="29" t="s">
        <v>179</v>
      </c>
      <c r="J61" s="29"/>
      <c r="K61" s="29"/>
      <c r="L61" s="11"/>
    </row>
    <row r="62" spans="1:12">
      <c r="A62" s="6" t="s">
        <v>180</v>
      </c>
      <c r="B62" s="7">
        <f t="shared" si="1"/>
        <v>2702.2</v>
      </c>
      <c r="C62" s="8">
        <f>ROUNDUP([1]цены!J63,-1)</f>
        <v>2290</v>
      </c>
      <c r="D62" s="10">
        <v>14.353999999999999</v>
      </c>
      <c r="E62" s="6" t="s">
        <v>181</v>
      </c>
      <c r="F62" s="7">
        <f t="shared" si="8"/>
        <v>3540</v>
      </c>
      <c r="G62" s="8">
        <f>ROUNDUP([1]цены!J177,-1)</f>
        <v>3000</v>
      </c>
      <c r="H62" s="11">
        <v>10.567</v>
      </c>
      <c r="I62" s="12" t="s">
        <v>182</v>
      </c>
      <c r="J62" s="7">
        <f>K62*1.13</f>
        <v>36.423854999999996</v>
      </c>
      <c r="K62" s="30">
        <f>[1]цены!J311</f>
        <v>32.233499999999999</v>
      </c>
      <c r="L62" s="31" t="s">
        <v>183</v>
      </c>
    </row>
    <row r="63" spans="1:12">
      <c r="A63" s="6" t="s">
        <v>184</v>
      </c>
      <c r="B63" s="7">
        <f t="shared" si="1"/>
        <v>2820.2</v>
      </c>
      <c r="C63" s="8">
        <f>ROUNDUP([1]цены!J64,-1)</f>
        <v>2390</v>
      </c>
      <c r="D63" s="10">
        <v>17.72</v>
      </c>
      <c r="E63" s="6" t="s">
        <v>185</v>
      </c>
      <c r="F63" s="7">
        <f t="shared" si="8"/>
        <v>3610.7999999999997</v>
      </c>
      <c r="G63" s="8">
        <f>ROUNDUP([1]цены!J178,-1)</f>
        <v>3060</v>
      </c>
      <c r="H63" s="22">
        <v>11.18</v>
      </c>
      <c r="I63" s="12" t="s">
        <v>186</v>
      </c>
      <c r="J63" s="7">
        <f>K63*1.13</f>
        <v>36.423854999999996</v>
      </c>
      <c r="K63" s="30">
        <f>[1]цены!J312</f>
        <v>32.233499999999999</v>
      </c>
      <c r="L63" s="31" t="s">
        <v>183</v>
      </c>
    </row>
    <row r="64" spans="1:12">
      <c r="A64" s="6" t="s">
        <v>187</v>
      </c>
      <c r="B64" s="7">
        <f t="shared" si="1"/>
        <v>2619.6</v>
      </c>
      <c r="C64" s="8">
        <f>ROUNDUP([1]цены!J65,-1)</f>
        <v>2220</v>
      </c>
      <c r="D64" s="10">
        <v>20.86</v>
      </c>
      <c r="E64" s="6" t="s">
        <v>188</v>
      </c>
      <c r="F64" s="7">
        <f t="shared" si="8"/>
        <v>3610.7999999999997</v>
      </c>
      <c r="G64" s="8">
        <f>ROUNDUP([1]цены!J179,-1)</f>
        <v>3060</v>
      </c>
      <c r="H64" s="11">
        <v>13.11</v>
      </c>
      <c r="I64" s="32" t="s">
        <v>189</v>
      </c>
      <c r="J64" s="33"/>
      <c r="K64" s="34" t="s">
        <v>190</v>
      </c>
      <c r="L64" s="35" t="s">
        <v>191</v>
      </c>
    </row>
    <row r="65" spans="1:14">
      <c r="A65" s="6" t="s">
        <v>192</v>
      </c>
      <c r="B65" s="7">
        <f t="shared" si="1"/>
        <v>2454.4</v>
      </c>
      <c r="C65" s="8">
        <f>ROUNDUP([1]цены!J66,-1)</f>
        <v>2080</v>
      </c>
      <c r="D65" s="10">
        <v>20.86</v>
      </c>
      <c r="E65" s="6" t="s">
        <v>193</v>
      </c>
      <c r="F65" s="7">
        <f t="shared" si="8"/>
        <v>3610.7999999999997</v>
      </c>
      <c r="G65" s="8">
        <f>ROUNDUP([1]цены!J180,-1)</f>
        <v>3060</v>
      </c>
      <c r="H65" s="11">
        <v>15.75</v>
      </c>
      <c r="I65" s="12" t="s">
        <v>194</v>
      </c>
      <c r="J65" s="36">
        <f>K65*1.18</f>
        <v>3.4573675500000003</v>
      </c>
      <c r="K65" s="30">
        <f>[1]цены!J314</f>
        <v>2.9299725000000003</v>
      </c>
      <c r="L65" s="9">
        <v>2</v>
      </c>
      <c r="N65" s="37"/>
    </row>
    <row r="66" spans="1:14">
      <c r="A66" s="167" t="s">
        <v>195</v>
      </c>
      <c r="B66" s="168"/>
      <c r="C66" s="168"/>
      <c r="D66" s="169"/>
      <c r="E66" s="167" t="s">
        <v>196</v>
      </c>
      <c r="F66" s="168"/>
      <c r="G66" s="168"/>
      <c r="H66" s="169"/>
      <c r="I66" s="12" t="s">
        <v>197</v>
      </c>
      <c r="J66" s="36">
        <f t="shared" ref="J66:J86" si="10">K66*1.18</f>
        <v>1.9391456250000001</v>
      </c>
      <c r="K66" s="30">
        <f>[1]цены!J315</f>
        <v>1.6433437500000001</v>
      </c>
      <c r="L66" s="9">
        <v>1</v>
      </c>
    </row>
    <row r="67" spans="1:14">
      <c r="A67" s="6" t="s">
        <v>198</v>
      </c>
      <c r="B67" s="7">
        <f>C67*1.18</f>
        <v>25.959999999999997</v>
      </c>
      <c r="C67" s="8">
        <f>ROUND([1]цены!J68,0)</f>
        <v>22</v>
      </c>
      <c r="D67" s="10" t="s">
        <v>199</v>
      </c>
      <c r="E67" s="6" t="s">
        <v>200</v>
      </c>
      <c r="F67" s="7">
        <f>G67*1.18</f>
        <v>4519.3999999999996</v>
      </c>
      <c r="G67" s="8">
        <f>ROUNDUP([1]цены!J182,-1)</f>
        <v>3830</v>
      </c>
      <c r="H67" s="11">
        <v>0.27100000000000002</v>
      </c>
      <c r="I67" s="12" t="s">
        <v>201</v>
      </c>
      <c r="J67" s="36">
        <f t="shared" si="10"/>
        <v>1.6134354545454546</v>
      </c>
      <c r="K67" s="30">
        <f>[1]цены!J316</f>
        <v>1.3673181818181819</v>
      </c>
      <c r="L67" s="9">
        <v>0.59</v>
      </c>
    </row>
    <row r="68" spans="1:14">
      <c r="A68" s="6" t="s">
        <v>202</v>
      </c>
      <c r="B68" s="7">
        <f t="shared" ref="B68:B71" si="11">C68*1.18</f>
        <v>26.2668</v>
      </c>
      <c r="C68" s="8">
        <f>[1]цены!J69</f>
        <v>22.26</v>
      </c>
      <c r="D68" s="10" t="s">
        <v>199</v>
      </c>
      <c r="E68" s="6" t="s">
        <v>203</v>
      </c>
      <c r="F68" s="7">
        <f t="shared" ref="F68:F93" si="12">G68*1.18</f>
        <v>4330.5999999999995</v>
      </c>
      <c r="G68" s="8">
        <f>ROUNDUP([1]цены!J183,-1)</f>
        <v>3670</v>
      </c>
      <c r="H68" s="11">
        <v>0.38800000000000001</v>
      </c>
      <c r="I68" s="12" t="s">
        <v>204</v>
      </c>
      <c r="J68" s="36">
        <f t="shared" si="10"/>
        <v>6.0882894230769242</v>
      </c>
      <c r="K68" s="30">
        <f>[1]цены!J317</f>
        <v>5.159567307692309</v>
      </c>
      <c r="L68" s="9">
        <v>3.6</v>
      </c>
    </row>
    <row r="69" spans="1:14">
      <c r="A69" s="6" t="s">
        <v>205</v>
      </c>
      <c r="B69" s="7">
        <f t="shared" si="11"/>
        <v>43.188000000000002</v>
      </c>
      <c r="C69" s="8">
        <f>[1]цены!J70</f>
        <v>36.6</v>
      </c>
      <c r="D69" s="10" t="s">
        <v>199</v>
      </c>
      <c r="E69" s="6" t="s">
        <v>206</v>
      </c>
      <c r="F69" s="7">
        <f t="shared" si="12"/>
        <v>3740.6</v>
      </c>
      <c r="G69" s="8">
        <f>ROUNDUP([1]цены!J184,-1)</f>
        <v>3170</v>
      </c>
      <c r="H69" s="11">
        <v>0.55600000000000005</v>
      </c>
      <c r="I69" s="12" t="s">
        <v>207</v>
      </c>
      <c r="J69" s="36">
        <f t="shared" si="10"/>
        <v>2.9373044898785423</v>
      </c>
      <c r="K69" s="30">
        <f>[1]цены!J318</f>
        <v>2.4892410931174087</v>
      </c>
      <c r="L69" s="9">
        <v>1.8</v>
      </c>
    </row>
    <row r="70" spans="1:14">
      <c r="A70" s="6" t="s">
        <v>208</v>
      </c>
      <c r="B70" s="7">
        <f t="shared" si="11"/>
        <v>65.135999999999996</v>
      </c>
      <c r="C70" s="8">
        <f>[1]цены!J71</f>
        <v>55.199999999999996</v>
      </c>
      <c r="D70" s="10" t="s">
        <v>199</v>
      </c>
      <c r="E70" s="6" t="s">
        <v>209</v>
      </c>
      <c r="F70" s="7">
        <f t="shared" si="12"/>
        <v>3634.3999999999996</v>
      </c>
      <c r="G70" s="8">
        <f>ROUNDUP([1]цены!J185,-1)</f>
        <v>3080</v>
      </c>
      <c r="H70" s="11">
        <v>0.68400000000000005</v>
      </c>
      <c r="I70" s="12" t="s">
        <v>575</v>
      </c>
      <c r="J70" s="36">
        <f t="shared" si="10"/>
        <v>7.1525699999999999</v>
      </c>
      <c r="K70" s="30">
        <f>[1]цены!J319</f>
        <v>6.0615000000000006</v>
      </c>
      <c r="L70" s="9"/>
    </row>
    <row r="71" spans="1:14">
      <c r="A71" s="6" t="s">
        <v>211</v>
      </c>
      <c r="B71" s="7">
        <f t="shared" si="11"/>
        <v>92.039999999999992</v>
      </c>
      <c r="C71" s="8">
        <f>[1]цены!J72</f>
        <v>78</v>
      </c>
      <c r="D71" s="10" t="s">
        <v>199</v>
      </c>
      <c r="E71" s="6" t="s">
        <v>212</v>
      </c>
      <c r="F71" s="7">
        <f t="shared" si="12"/>
        <v>3610.7999999999997</v>
      </c>
      <c r="G71" s="8">
        <f>ROUNDUP([1]цены!J186,-1)</f>
        <v>3060</v>
      </c>
      <c r="H71" s="11">
        <v>0.70399999999999996</v>
      </c>
      <c r="I71" s="12" t="s">
        <v>210</v>
      </c>
      <c r="J71" s="36">
        <f t="shared" si="10"/>
        <v>3.1938853500000004</v>
      </c>
      <c r="K71" s="30">
        <f>[1]цены!J320</f>
        <v>2.7066825000000003</v>
      </c>
      <c r="L71" s="9">
        <v>0.8</v>
      </c>
    </row>
    <row r="72" spans="1:14">
      <c r="A72" s="167" t="s">
        <v>214</v>
      </c>
      <c r="B72" s="168"/>
      <c r="C72" s="168"/>
      <c r="D72" s="169"/>
      <c r="E72" s="6" t="s">
        <v>215</v>
      </c>
      <c r="F72" s="7">
        <f t="shared" si="12"/>
        <v>3587.2</v>
      </c>
      <c r="G72" s="8">
        <f>ROUNDUP([1]цены!J187,-1)</f>
        <v>3040</v>
      </c>
      <c r="H72" s="11">
        <v>0.86899999999999999</v>
      </c>
      <c r="I72" s="12" t="s">
        <v>213</v>
      </c>
      <c r="J72" s="36">
        <f t="shared" si="10"/>
        <v>15.1335</v>
      </c>
      <c r="K72" s="30">
        <f>[1]цены!J321</f>
        <v>12.825000000000001</v>
      </c>
      <c r="L72" s="9">
        <v>5.65</v>
      </c>
    </row>
    <row r="73" spans="1:14">
      <c r="A73" s="6" t="s">
        <v>217</v>
      </c>
      <c r="B73" s="7">
        <f>C73*1.18</f>
        <v>2360</v>
      </c>
      <c r="C73" s="8">
        <f>ROUNDUP([1]цены!J74,-1)</f>
        <v>2000</v>
      </c>
      <c r="D73" s="10">
        <v>0.104</v>
      </c>
      <c r="E73" s="6" t="s">
        <v>218</v>
      </c>
      <c r="F73" s="7">
        <f t="shared" si="12"/>
        <v>3540</v>
      </c>
      <c r="G73" s="8">
        <f>ROUNDUP([1]цены!J188,-1)</f>
        <v>3000</v>
      </c>
      <c r="H73" s="11">
        <v>0.91100000000000003</v>
      </c>
      <c r="I73" s="12" t="s">
        <v>216</v>
      </c>
      <c r="J73" s="36">
        <f t="shared" si="10"/>
        <v>6.1026272400000003</v>
      </c>
      <c r="K73" s="30">
        <f>[1]цены!J322</f>
        <v>5.1717180000000003</v>
      </c>
      <c r="L73" s="11">
        <v>2.8</v>
      </c>
    </row>
    <row r="74" spans="1:14">
      <c r="A74" s="6" t="s">
        <v>220</v>
      </c>
      <c r="B74" s="7">
        <f t="shared" ref="B74:B89" si="13">C74*1.18</f>
        <v>2289.1999999999998</v>
      </c>
      <c r="C74" s="8">
        <f>ROUNDUP([1]цены!J75,-1)</f>
        <v>1940</v>
      </c>
      <c r="D74" s="10">
        <v>0.16300000000000001</v>
      </c>
      <c r="E74" s="6" t="s">
        <v>221</v>
      </c>
      <c r="F74" s="7">
        <f t="shared" si="12"/>
        <v>3575.3999999999996</v>
      </c>
      <c r="G74" s="8">
        <f>ROUNDUP([1]цены!J189,-1)</f>
        <v>3030</v>
      </c>
      <c r="H74" s="11">
        <v>1.1279999999999999</v>
      </c>
      <c r="I74" s="12" t="s">
        <v>576</v>
      </c>
      <c r="J74" s="36">
        <f t="shared" si="10"/>
        <v>7.9827000000000004</v>
      </c>
      <c r="K74" s="30">
        <f>[1]цены!J323</f>
        <v>6.7650000000000006</v>
      </c>
      <c r="L74" s="11"/>
    </row>
    <row r="75" spans="1:14">
      <c r="A75" s="6" t="s">
        <v>223</v>
      </c>
      <c r="B75" s="7">
        <f t="shared" si="13"/>
        <v>2242</v>
      </c>
      <c r="C75" s="8">
        <f>ROUNDUP([1]цены!J76,-1)</f>
        <v>1900</v>
      </c>
      <c r="D75" s="10">
        <v>0.222</v>
      </c>
      <c r="E75" s="6" t="s">
        <v>224</v>
      </c>
      <c r="F75" s="7">
        <f t="shared" si="12"/>
        <v>2371.7999999999997</v>
      </c>
      <c r="G75" s="8">
        <f>ROUNDUP([1]цены!J190,-1)</f>
        <v>2010</v>
      </c>
      <c r="H75" s="11">
        <v>4</v>
      </c>
      <c r="I75" s="12" t="s">
        <v>219</v>
      </c>
      <c r="J75" s="36">
        <f t="shared" si="10"/>
        <v>4.5056943</v>
      </c>
      <c r="K75" s="30">
        <f>[1]цены!J324</f>
        <v>3.8183850000000001</v>
      </c>
      <c r="L75" s="11">
        <v>1.9</v>
      </c>
    </row>
    <row r="76" spans="1:14">
      <c r="A76" s="6" t="s">
        <v>226</v>
      </c>
      <c r="B76" s="153">
        <f>C76*1.08</f>
        <v>2019.6000000000001</v>
      </c>
      <c r="C76" s="8">
        <f>ROUNDUP([1]цены!J77,-1)</f>
        <v>1870</v>
      </c>
      <c r="D76" s="10">
        <v>0.39500000000000002</v>
      </c>
      <c r="E76" s="6" t="s">
        <v>227</v>
      </c>
      <c r="F76" s="7">
        <f t="shared" si="12"/>
        <v>2466.1999999999998</v>
      </c>
      <c r="G76" s="8">
        <f>ROUNDUP([1]цены!J191,-1)</f>
        <v>2090</v>
      </c>
      <c r="H76" s="11">
        <v>4.62</v>
      </c>
      <c r="I76" s="12" t="s">
        <v>222</v>
      </c>
      <c r="J76" s="36">
        <f t="shared" si="10"/>
        <v>3.8212677499999996</v>
      </c>
      <c r="K76" s="30">
        <f>[1]цены!J325</f>
        <v>3.2383625</v>
      </c>
      <c r="L76" s="11">
        <v>1.45</v>
      </c>
    </row>
    <row r="77" spans="1:14">
      <c r="A77" s="6" t="s">
        <v>229</v>
      </c>
      <c r="B77" s="153">
        <f t="shared" ref="B77:B80" si="14">C77*1.08</f>
        <v>1987.2</v>
      </c>
      <c r="C77" s="8">
        <f>ROUNDUP([1]цены!J78,-1)</f>
        <v>1840</v>
      </c>
      <c r="D77" s="10">
        <v>0.63300000000000001</v>
      </c>
      <c r="E77" s="6" t="s">
        <v>230</v>
      </c>
      <c r="F77" s="7">
        <f t="shared" si="12"/>
        <v>2407.1999999999998</v>
      </c>
      <c r="G77" s="8">
        <f>ROUNDUP([1]цены!J192,-1)</f>
        <v>2040</v>
      </c>
      <c r="H77" s="11">
        <v>5.4</v>
      </c>
      <c r="I77" s="12" t="s">
        <v>225</v>
      </c>
      <c r="J77" s="36">
        <f t="shared" si="10"/>
        <v>11.463817500000001</v>
      </c>
      <c r="K77" s="30">
        <f>[1]цены!J326</f>
        <v>9.7150995762711876</v>
      </c>
      <c r="L77" s="11">
        <v>3.47</v>
      </c>
    </row>
    <row r="78" spans="1:14">
      <c r="A78" s="6" t="s">
        <v>232</v>
      </c>
      <c r="B78" s="153">
        <f t="shared" si="14"/>
        <v>2073.6000000000004</v>
      </c>
      <c r="C78" s="8">
        <f>C77+80</f>
        <v>1920</v>
      </c>
      <c r="D78" s="10">
        <v>0.63300000000000001</v>
      </c>
      <c r="E78" s="6" t="s">
        <v>233</v>
      </c>
      <c r="F78" s="7">
        <f t="shared" si="12"/>
        <v>2702.2</v>
      </c>
      <c r="G78" s="8">
        <f>ROUNDUP([1]цены!J193,-1)</f>
        <v>2290</v>
      </c>
      <c r="H78" s="11">
        <v>6.26</v>
      </c>
      <c r="I78" s="12" t="s">
        <v>228</v>
      </c>
      <c r="J78" s="36">
        <f t="shared" si="10"/>
        <v>8.1402300000000007</v>
      </c>
      <c r="K78" s="30">
        <f>[1]цены!J327</f>
        <v>6.8985000000000012</v>
      </c>
      <c r="L78" s="11">
        <v>2.4750000000000001</v>
      </c>
    </row>
    <row r="79" spans="1:14">
      <c r="A79" s="6" t="s">
        <v>235</v>
      </c>
      <c r="B79" s="153">
        <f t="shared" si="14"/>
        <v>1911.6000000000001</v>
      </c>
      <c r="C79" s="8">
        <f>ROUNDUP([1]цены!J80,-1)</f>
        <v>1770</v>
      </c>
      <c r="D79" s="10">
        <v>0.91200000000000003</v>
      </c>
      <c r="E79" s="6" t="s">
        <v>236</v>
      </c>
      <c r="F79" s="7">
        <f t="shared" si="12"/>
        <v>2407.1999999999998</v>
      </c>
      <c r="G79" s="8">
        <f>ROUNDUP([1]цены!J194,-1)</f>
        <v>2040</v>
      </c>
      <c r="H79" s="11">
        <v>7.1</v>
      </c>
      <c r="I79" s="12" t="s">
        <v>231</v>
      </c>
      <c r="J79" s="36">
        <f t="shared" si="10"/>
        <v>5.4752649</v>
      </c>
      <c r="K79" s="30">
        <f>[1]цены!J328</f>
        <v>4.6400550000000003</v>
      </c>
      <c r="L79" s="11">
        <v>1.905</v>
      </c>
    </row>
    <row r="80" spans="1:14">
      <c r="A80" s="6" t="s">
        <v>238</v>
      </c>
      <c r="B80" s="153">
        <f t="shared" si="14"/>
        <v>1998.0000000000002</v>
      </c>
      <c r="C80" s="8">
        <f>C79+80</f>
        <v>1850</v>
      </c>
      <c r="D80" s="10">
        <v>0.91200000000000003</v>
      </c>
      <c r="E80" s="6" t="s">
        <v>239</v>
      </c>
      <c r="F80" s="7">
        <f t="shared" si="12"/>
        <v>2430.7999999999997</v>
      </c>
      <c r="G80" s="8">
        <f>ROUNDUP([1]цены!J195,-1)</f>
        <v>2060</v>
      </c>
      <c r="H80" s="11">
        <v>7.38</v>
      </c>
      <c r="I80" s="12" t="s">
        <v>234</v>
      </c>
      <c r="J80" s="36">
        <f t="shared" si="10"/>
        <v>4.7794248000000001</v>
      </c>
      <c r="K80" s="30">
        <f>[1]цены!J329</f>
        <v>4.0503600000000004</v>
      </c>
      <c r="L80" s="11"/>
    </row>
    <row r="81" spans="1:15">
      <c r="A81" s="6" t="s">
        <v>241</v>
      </c>
      <c r="B81" s="7">
        <f t="shared" si="13"/>
        <v>2088.6</v>
      </c>
      <c r="C81" s="8">
        <f>ROUNDUP([1]цены!J80,-1)</f>
        <v>1770</v>
      </c>
      <c r="D81" s="10">
        <v>1.264</v>
      </c>
      <c r="E81" s="6" t="s">
        <v>242</v>
      </c>
      <c r="F81" s="7">
        <f t="shared" si="12"/>
        <v>2749.3999999999996</v>
      </c>
      <c r="G81" s="8">
        <f>ROUNDUP([1]цены!J196,-1)</f>
        <v>2330</v>
      </c>
      <c r="H81" s="11">
        <v>8.39</v>
      </c>
      <c r="I81" s="12" t="s">
        <v>237</v>
      </c>
      <c r="J81" s="36">
        <f t="shared" si="10"/>
        <v>5.9100300000000008</v>
      </c>
      <c r="K81" s="30">
        <f>[1]цены!J330</f>
        <v>5.0085000000000006</v>
      </c>
      <c r="L81" s="38"/>
      <c r="O81" s="39"/>
    </row>
    <row r="82" spans="1:15">
      <c r="A82" s="6" t="s">
        <v>244</v>
      </c>
      <c r="B82" s="7">
        <f t="shared" si="13"/>
        <v>2088.6</v>
      </c>
      <c r="C82" s="8">
        <f>ROUNDUP([1]цены!J81,-1)</f>
        <v>1770</v>
      </c>
      <c r="D82" s="10">
        <v>1.651</v>
      </c>
      <c r="E82" s="6" t="s">
        <v>245</v>
      </c>
      <c r="F82" s="7">
        <f t="shared" si="12"/>
        <v>2419</v>
      </c>
      <c r="G82" s="8">
        <f>ROUNDUP([1]цены!J197,-1)</f>
        <v>2050</v>
      </c>
      <c r="H82" s="11">
        <v>9.02</v>
      </c>
      <c r="I82" s="12" t="s">
        <v>240</v>
      </c>
      <c r="J82" s="36">
        <f t="shared" si="10"/>
        <v>12.01122</v>
      </c>
      <c r="K82" s="30">
        <f>[1]цены!J331</f>
        <v>10.179</v>
      </c>
      <c r="L82" s="38"/>
    </row>
    <row r="83" spans="1:15">
      <c r="A83" s="6" t="s">
        <v>247</v>
      </c>
      <c r="B83" s="7">
        <f t="shared" si="13"/>
        <v>2112.1999999999998</v>
      </c>
      <c r="C83" s="8">
        <f>ROUNDUP([1]цены!J82,-1)</f>
        <v>1790</v>
      </c>
      <c r="D83" s="10">
        <v>2.0870000000000002</v>
      </c>
      <c r="E83" s="6" t="s">
        <v>248</v>
      </c>
      <c r="F83" s="7">
        <f t="shared" si="12"/>
        <v>2419</v>
      </c>
      <c r="G83" s="8">
        <f>ROUNDUP([1]цены!J198,-1)</f>
        <v>2050</v>
      </c>
      <c r="H83" s="11">
        <v>10.259</v>
      </c>
      <c r="I83" s="12" t="s">
        <v>243</v>
      </c>
      <c r="J83" s="36">
        <f t="shared" si="10"/>
        <v>3.0279744000000002</v>
      </c>
      <c r="K83" s="30">
        <f>[1]цены!J332</f>
        <v>2.5660800000000004</v>
      </c>
      <c r="L83" s="38"/>
    </row>
    <row r="84" spans="1:15">
      <c r="A84" s="6" t="s">
        <v>250</v>
      </c>
      <c r="B84" s="7">
        <f t="shared" si="13"/>
        <v>2088.6</v>
      </c>
      <c r="C84" s="8">
        <f>ROUNDUP([1]цены!J83,-1)</f>
        <v>1770</v>
      </c>
      <c r="D84" s="10">
        <v>2.581</v>
      </c>
      <c r="E84" s="6" t="s">
        <v>251</v>
      </c>
      <c r="F84" s="7">
        <f t="shared" si="12"/>
        <v>2749.3999999999996</v>
      </c>
      <c r="G84" s="8">
        <f>ROUNDUP([1]цены!J199,-1)</f>
        <v>2330</v>
      </c>
      <c r="H84" s="11">
        <v>10.85</v>
      </c>
      <c r="I84" s="12" t="s">
        <v>246</v>
      </c>
      <c r="J84" s="36">
        <f t="shared" si="10"/>
        <v>6.3879299999999999</v>
      </c>
      <c r="K84" s="30">
        <f>[1]цены!J333</f>
        <v>5.4135</v>
      </c>
      <c r="L84" s="38"/>
    </row>
    <row r="85" spans="1:15">
      <c r="A85" s="6" t="s">
        <v>253</v>
      </c>
      <c r="B85" s="7">
        <f t="shared" si="13"/>
        <v>2112.1999999999998</v>
      </c>
      <c r="C85" s="8">
        <f>ROUNDUP([1]цены!J84,-1)</f>
        <v>1790</v>
      </c>
      <c r="D85" s="10">
        <v>3.1030000000000002</v>
      </c>
      <c r="E85" s="6" t="s">
        <v>254</v>
      </c>
      <c r="F85" s="7">
        <f t="shared" si="12"/>
        <v>2407.1999999999998</v>
      </c>
      <c r="G85" s="8">
        <f>ROUNDUP([1]цены!J200,-1)</f>
        <v>2040</v>
      </c>
      <c r="H85" s="11">
        <v>11.18</v>
      </c>
      <c r="I85" s="12" t="s">
        <v>249</v>
      </c>
      <c r="J85" s="36">
        <f t="shared" si="10"/>
        <v>3.0279744000000002</v>
      </c>
      <c r="K85" s="30">
        <f>[1]цены!J334</f>
        <v>2.5660800000000004</v>
      </c>
      <c r="L85" s="38"/>
    </row>
    <row r="86" spans="1:15">
      <c r="A86" s="6" t="s">
        <v>256</v>
      </c>
      <c r="B86" s="7">
        <f t="shared" si="13"/>
        <v>2088.6</v>
      </c>
      <c r="C86" s="8">
        <f>ROUNDUP([1]цены!J85,-1)</f>
        <v>1770</v>
      </c>
      <c r="D86" s="10">
        <v>4.0229999999999997</v>
      </c>
      <c r="E86" s="6" t="s">
        <v>257</v>
      </c>
      <c r="F86" s="7">
        <f t="shared" si="12"/>
        <v>2737.6</v>
      </c>
      <c r="G86" s="8">
        <f>ROUNDUP([1]цены!J201,-1)</f>
        <v>2320</v>
      </c>
      <c r="H86" s="11">
        <v>12.73</v>
      </c>
      <c r="I86" s="12" t="s">
        <v>252</v>
      </c>
      <c r="J86" s="36">
        <f t="shared" si="10"/>
        <v>5.7825899999999999</v>
      </c>
      <c r="K86" s="30">
        <f>[1]цены!J335</f>
        <v>4.9005000000000001</v>
      </c>
      <c r="L86" s="38"/>
    </row>
    <row r="87" spans="1:15">
      <c r="A87" s="6" t="s">
        <v>258</v>
      </c>
      <c r="B87" s="7">
        <f t="shared" si="13"/>
        <v>2147.6</v>
      </c>
      <c r="C87" s="8">
        <f>C86+50</f>
        <v>1820</v>
      </c>
      <c r="D87" s="10">
        <v>4.0229999999999997</v>
      </c>
      <c r="E87" s="6" t="s">
        <v>259</v>
      </c>
      <c r="F87" s="7">
        <f t="shared" si="12"/>
        <v>2560.6</v>
      </c>
      <c r="G87" s="8">
        <f>ROUNDUP([1]цены!J202,-1)</f>
        <v>2170</v>
      </c>
      <c r="H87" s="11">
        <v>14.26</v>
      </c>
      <c r="I87" s="150" t="s">
        <v>255</v>
      </c>
      <c r="J87" s="151"/>
      <c r="K87" s="152"/>
      <c r="L87" s="40"/>
    </row>
    <row r="88" spans="1:15">
      <c r="A88" s="6" t="s">
        <v>260</v>
      </c>
      <c r="B88" s="7">
        <f t="shared" si="13"/>
        <v>2112.1999999999998</v>
      </c>
      <c r="C88" s="8">
        <f>ROUNDUP([1]цены!J86,-1)</f>
        <v>1790</v>
      </c>
      <c r="D88" s="10">
        <v>5.0469999999999997</v>
      </c>
      <c r="E88" s="6" t="s">
        <v>261</v>
      </c>
      <c r="F88" s="7">
        <f t="shared" si="12"/>
        <v>2714</v>
      </c>
      <c r="G88" s="8">
        <f>ROUNDUP([1]цены!J203,-1)</f>
        <v>2300</v>
      </c>
      <c r="H88" s="11">
        <v>17.149999999999999</v>
      </c>
      <c r="I88" s="12">
        <v>10</v>
      </c>
      <c r="J88" s="7">
        <f>K88*1.18</f>
        <v>4755.3999999999996</v>
      </c>
      <c r="K88" s="8">
        <f>ROUNDUP([1]цены!J337,-1)</f>
        <v>4030</v>
      </c>
      <c r="L88" s="41">
        <v>9.4600000000000009</v>
      </c>
    </row>
    <row r="89" spans="1:15">
      <c r="A89" s="6" t="s">
        <v>262</v>
      </c>
      <c r="B89" s="7">
        <f t="shared" si="13"/>
        <v>2112.1999999999998</v>
      </c>
      <c r="C89" s="8">
        <f>ROUNDUP([1]цены!J87,-1)</f>
        <v>1790</v>
      </c>
      <c r="D89" s="10">
        <v>6.593</v>
      </c>
      <c r="E89" s="6" t="s">
        <v>263</v>
      </c>
      <c r="F89" s="7">
        <f t="shared" si="12"/>
        <v>2643.2</v>
      </c>
      <c r="G89" s="8">
        <f>ROUNDUP([1]цены!J204,-1)</f>
        <v>2240</v>
      </c>
      <c r="H89" s="11">
        <v>15.3</v>
      </c>
      <c r="I89" s="12">
        <v>12</v>
      </c>
      <c r="J89" s="7">
        <f t="shared" ref="J89:J107" si="15">K89*1.18</f>
        <v>4637.3999999999996</v>
      </c>
      <c r="K89" s="8">
        <f>ROUNDUP([1]цены!J338,-1)</f>
        <v>3930</v>
      </c>
      <c r="L89" s="11">
        <v>11.5</v>
      </c>
    </row>
    <row r="90" spans="1:15">
      <c r="A90" s="167" t="s">
        <v>264</v>
      </c>
      <c r="B90" s="168"/>
      <c r="C90" s="168"/>
      <c r="D90" s="169"/>
      <c r="E90" s="6" t="s">
        <v>265</v>
      </c>
      <c r="F90" s="7">
        <f t="shared" si="12"/>
        <v>3009</v>
      </c>
      <c r="G90" s="8">
        <f>ROUNDUP([1]цены!J205,-1)</f>
        <v>2550</v>
      </c>
      <c r="H90" s="11">
        <v>31.73</v>
      </c>
      <c r="I90" s="12">
        <v>14</v>
      </c>
      <c r="J90" s="7">
        <f t="shared" si="15"/>
        <v>4236.2</v>
      </c>
      <c r="K90" s="8">
        <f>ROUNDUP([1]цены!J339,-1)</f>
        <v>3590</v>
      </c>
      <c r="L90" s="11">
        <v>13.7</v>
      </c>
    </row>
    <row r="91" spans="1:15">
      <c r="A91" s="6" t="s">
        <v>266</v>
      </c>
      <c r="B91" s="7">
        <f>C91*1.18</f>
        <v>2745.8599999999997</v>
      </c>
      <c r="C91" s="15">
        <v>2327</v>
      </c>
      <c r="D91" s="10">
        <v>0.19800000000000001</v>
      </c>
      <c r="E91" s="6" t="s">
        <v>267</v>
      </c>
      <c r="F91" s="7">
        <f t="shared" si="12"/>
        <v>2855.6</v>
      </c>
      <c r="G91" s="8">
        <f>ROUNDUP([1]цены!J206,-1)</f>
        <v>2420</v>
      </c>
      <c r="H91" s="11">
        <v>39.51</v>
      </c>
      <c r="I91" s="12">
        <v>16</v>
      </c>
      <c r="J91" s="7">
        <f t="shared" si="15"/>
        <v>4838</v>
      </c>
      <c r="K91" s="8">
        <f>ROUNDUP([1]цены!J340,-1)</f>
        <v>4100</v>
      </c>
      <c r="L91" s="11">
        <v>15.9</v>
      </c>
    </row>
    <row r="92" spans="1:15">
      <c r="A92" s="6" t="s">
        <v>269</v>
      </c>
      <c r="B92" s="7">
        <f t="shared" ref="B92:B105" si="16">C92*1.18</f>
        <v>2324.6</v>
      </c>
      <c r="C92" s="8">
        <f>ROUNDUP([1]цены!J90,-1)</f>
        <v>1970</v>
      </c>
      <c r="D92" s="10">
        <v>0.23499999999999999</v>
      </c>
      <c r="E92" s="6" t="s">
        <v>270</v>
      </c>
      <c r="F92" s="7">
        <f t="shared" si="12"/>
        <v>3233.2</v>
      </c>
      <c r="G92" s="8">
        <f>ROUNDUP([1]цены!J207,-1)</f>
        <v>2740</v>
      </c>
      <c r="H92" s="11">
        <v>54.9</v>
      </c>
      <c r="I92" s="12">
        <v>18</v>
      </c>
      <c r="J92" s="7">
        <f t="shared" si="15"/>
        <v>4649.2</v>
      </c>
      <c r="K92" s="8">
        <f>ROUNDUP([1]цены!J341,-1)</f>
        <v>3940</v>
      </c>
      <c r="L92" s="11">
        <v>18.399999999999999</v>
      </c>
    </row>
    <row r="93" spans="1:15">
      <c r="A93" s="6" t="s">
        <v>271</v>
      </c>
      <c r="B93" s="7">
        <f t="shared" si="16"/>
        <v>2301</v>
      </c>
      <c r="C93" s="8">
        <f>ROUNDUP([1]цены!J91,-1)</f>
        <v>1950</v>
      </c>
      <c r="D93" s="10">
        <v>0.41799999999999998</v>
      </c>
      <c r="E93" s="6" t="s">
        <v>272</v>
      </c>
      <c r="F93" s="7">
        <f t="shared" si="12"/>
        <v>3304</v>
      </c>
      <c r="G93" s="8">
        <f>ROUNDUP([1]цены!J208,-1)</f>
        <v>2800</v>
      </c>
      <c r="H93" s="11">
        <v>153.30000000000001</v>
      </c>
      <c r="I93" s="12" t="s">
        <v>268</v>
      </c>
      <c r="J93" s="7">
        <f t="shared" si="15"/>
        <v>4649.2</v>
      </c>
      <c r="K93" s="8">
        <f>K92</f>
        <v>3940</v>
      </c>
      <c r="L93" s="11">
        <v>15.4</v>
      </c>
    </row>
    <row r="94" spans="1:15">
      <c r="A94" s="6" t="s">
        <v>274</v>
      </c>
      <c r="B94" s="7">
        <f t="shared" si="16"/>
        <v>2289.1999999999998</v>
      </c>
      <c r="C94" s="8">
        <f>ROUNDUP([1]цены!J92,-1)</f>
        <v>1940</v>
      </c>
      <c r="D94" s="10">
        <v>0.64400000000000002</v>
      </c>
      <c r="E94" s="167" t="s">
        <v>275</v>
      </c>
      <c r="F94" s="168"/>
      <c r="G94" s="168"/>
      <c r="H94" s="169"/>
      <c r="I94" s="12">
        <v>20</v>
      </c>
      <c r="J94" s="7">
        <f t="shared" si="15"/>
        <v>4354.2</v>
      </c>
      <c r="K94" s="8">
        <f>ROUNDUP([1]цены!J342,-1)</f>
        <v>3690</v>
      </c>
      <c r="L94" s="11">
        <v>21</v>
      </c>
    </row>
    <row r="95" spans="1:15" ht="15" customHeight="1">
      <c r="A95" s="6" t="s">
        <v>277</v>
      </c>
      <c r="B95" s="7">
        <f t="shared" si="16"/>
        <v>2289.1999999999998</v>
      </c>
      <c r="C95" s="8">
        <f>ROUNDUP([1]цены!J93,-1)</f>
        <v>1940</v>
      </c>
      <c r="D95" s="10">
        <v>0.92700000000000005</v>
      </c>
      <c r="E95" s="6" t="s">
        <v>278</v>
      </c>
      <c r="F95" s="7">
        <f>G95*1.08</f>
        <v>4557.6000000000004</v>
      </c>
      <c r="G95" s="8">
        <f>G96</f>
        <v>4220</v>
      </c>
      <c r="H95" s="11">
        <v>11.81</v>
      </c>
      <c r="I95" s="12" t="s">
        <v>273</v>
      </c>
      <c r="J95" s="7">
        <f t="shared" si="15"/>
        <v>3811.3999999999996</v>
      </c>
      <c r="K95" s="8">
        <f>ROUNDUP([1]цены!J343,-1)</f>
        <v>3230</v>
      </c>
      <c r="L95" s="11">
        <v>22.4</v>
      </c>
    </row>
    <row r="96" spans="1:15" ht="15" customHeight="1">
      <c r="A96" s="6" t="s">
        <v>280</v>
      </c>
      <c r="B96" s="7">
        <f t="shared" si="16"/>
        <v>2265.6</v>
      </c>
      <c r="C96" s="8">
        <f>ROUNDUP([1]цены!J94,-1)</f>
        <v>1920</v>
      </c>
      <c r="D96" s="10">
        <v>1.264</v>
      </c>
      <c r="E96" s="6" t="s">
        <v>281</v>
      </c>
      <c r="F96" s="7">
        <f>G96*1.08</f>
        <v>4557.6000000000004</v>
      </c>
      <c r="G96" s="8">
        <f>ROUNDUP([1]цены!J211,-1)</f>
        <v>4220</v>
      </c>
      <c r="H96" s="11">
        <v>15.78</v>
      </c>
      <c r="I96" s="12" t="s">
        <v>276</v>
      </c>
      <c r="J96" s="7">
        <f t="shared" si="15"/>
        <v>3150.6</v>
      </c>
      <c r="K96" s="8">
        <f>ROUNDUP([1]цены!J344,-1)</f>
        <v>2670</v>
      </c>
      <c r="L96" s="11">
        <v>30.6</v>
      </c>
    </row>
    <row r="97" spans="1:16" ht="15" customHeight="1">
      <c r="A97" s="6" t="s">
        <v>283</v>
      </c>
      <c r="B97" s="7">
        <f t="shared" si="16"/>
        <v>2265.6</v>
      </c>
      <c r="C97" s="8">
        <f>ROUNDUP([1]цены!J95,-1)</f>
        <v>1920</v>
      </c>
      <c r="D97" s="10">
        <v>1.651</v>
      </c>
      <c r="E97" s="6" t="s">
        <v>284</v>
      </c>
      <c r="F97" s="7">
        <f>G97*1.08</f>
        <v>3888.0000000000005</v>
      </c>
      <c r="G97" s="8">
        <f>ROUNDUP([1]цены!J212,-1)</f>
        <v>3600</v>
      </c>
      <c r="H97" s="11">
        <v>18.79</v>
      </c>
      <c r="I97" s="12" t="s">
        <v>279</v>
      </c>
      <c r="J97" s="7">
        <f t="shared" si="15"/>
        <v>4908.8</v>
      </c>
      <c r="K97" s="8">
        <f>ROUNDUP([1]цены!J345,-1)</f>
        <v>4160</v>
      </c>
      <c r="L97" s="11">
        <v>38.299999999999997</v>
      </c>
      <c r="M97" s="5"/>
    </row>
    <row r="98" spans="1:16" ht="15" customHeight="1">
      <c r="A98" s="6" t="s">
        <v>286</v>
      </c>
      <c r="B98" s="7">
        <f t="shared" si="16"/>
        <v>2324.6</v>
      </c>
      <c r="C98" s="8">
        <f>ROUNDUP([1]цены!J96,-1)</f>
        <v>1970</v>
      </c>
      <c r="D98" s="10">
        <v>2.0870000000000002</v>
      </c>
      <c r="E98" s="6" t="s">
        <v>287</v>
      </c>
      <c r="F98" s="7">
        <f>G98*1.08</f>
        <v>3866.4</v>
      </c>
      <c r="G98" s="8">
        <f>ROUNDUP([1]цены!J213,-1)</f>
        <v>3580</v>
      </c>
      <c r="H98" s="11">
        <v>18.989999999999998</v>
      </c>
      <c r="I98" s="12" t="s">
        <v>282</v>
      </c>
      <c r="J98" s="7">
        <f t="shared" si="15"/>
        <v>3551.7999999999997</v>
      </c>
      <c r="K98" s="8">
        <f>ROUNDUP([1]цены!J346,-1)</f>
        <v>3010</v>
      </c>
      <c r="L98" s="11">
        <v>25.7</v>
      </c>
      <c r="M98" s="5"/>
    </row>
    <row r="99" spans="1:16" ht="15" customHeight="1">
      <c r="A99" s="6" t="s">
        <v>288</v>
      </c>
      <c r="B99" s="7">
        <f t="shared" si="16"/>
        <v>2265.6</v>
      </c>
      <c r="C99" s="8">
        <f>ROUNDUP([1]цены!J97,-1)</f>
        <v>1920</v>
      </c>
      <c r="D99" s="10">
        <v>2.581</v>
      </c>
      <c r="E99" s="6" t="s">
        <v>289</v>
      </c>
      <c r="F99" s="7">
        <f>G99*1.08</f>
        <v>4557.6000000000004</v>
      </c>
      <c r="G99" s="8">
        <f>G96</f>
        <v>4220</v>
      </c>
      <c r="H99" s="11">
        <v>70.14</v>
      </c>
      <c r="I99" s="12" t="s">
        <v>285</v>
      </c>
      <c r="J99" s="7">
        <f t="shared" si="15"/>
        <v>3540</v>
      </c>
      <c r="K99" s="8">
        <f>ROUNDUP([1]цены!J347,-1)</f>
        <v>3000</v>
      </c>
      <c r="L99" s="11">
        <v>72.400000000000006</v>
      </c>
      <c r="M99" s="42"/>
    </row>
    <row r="100" spans="1:16" ht="15" customHeight="1">
      <c r="A100" s="6" t="s">
        <v>291</v>
      </c>
      <c r="B100" s="7">
        <f t="shared" si="16"/>
        <v>2289.1999999999998</v>
      </c>
      <c r="C100" s="8">
        <f>ROUNDUP([1]цены!J98,-1)</f>
        <v>1940</v>
      </c>
      <c r="D100" s="10">
        <v>4.0229999999999997</v>
      </c>
      <c r="E100" s="167" t="s">
        <v>329</v>
      </c>
      <c r="F100" s="168"/>
      <c r="G100" s="168"/>
      <c r="H100" s="169"/>
      <c r="I100" s="12">
        <v>30</v>
      </c>
      <c r="J100" s="7">
        <f t="shared" si="15"/>
        <v>3551.7999999999997</v>
      </c>
      <c r="K100" s="8">
        <f>ROUNDUP([1]цены!J348,-1)</f>
        <v>3010</v>
      </c>
      <c r="L100" s="11">
        <v>36.5</v>
      </c>
      <c r="M100" s="5"/>
    </row>
    <row r="101" spans="1:16" ht="15" customHeight="1">
      <c r="A101" s="6" t="s">
        <v>294</v>
      </c>
      <c r="B101" s="7">
        <f t="shared" si="16"/>
        <v>2926.3999999999996</v>
      </c>
      <c r="C101" s="8">
        <f>ROUNDUP([1]цены!J99,-1)</f>
        <v>2480</v>
      </c>
      <c r="D101" s="10">
        <v>7.07</v>
      </c>
      <c r="E101" s="6" t="s">
        <v>332</v>
      </c>
      <c r="F101" s="7">
        <f>G101*1.18</f>
        <v>3115.2</v>
      </c>
      <c r="G101" s="8">
        <f>ROUNDUP([1]цены!J228,-1)</f>
        <v>2640</v>
      </c>
      <c r="H101" s="10">
        <v>0.628</v>
      </c>
      <c r="I101" s="12" t="s">
        <v>290</v>
      </c>
      <c r="J101" s="7">
        <f t="shared" si="15"/>
        <v>3528.2</v>
      </c>
      <c r="K101" s="8">
        <f>ROUNDUP([1]цены!J349,-1)</f>
        <v>2990</v>
      </c>
      <c r="L101" s="11">
        <v>36.6</v>
      </c>
      <c r="M101" s="5"/>
    </row>
    <row r="102" spans="1:16" ht="15" customHeight="1">
      <c r="A102" s="6" t="s">
        <v>297</v>
      </c>
      <c r="B102" s="7">
        <f t="shared" si="16"/>
        <v>2407.1999999999998</v>
      </c>
      <c r="C102" s="8">
        <f>ROUNDUP([1]цены!J100,-1)</f>
        <v>2040</v>
      </c>
      <c r="D102" s="43">
        <v>44</v>
      </c>
      <c r="E102" s="6" t="s">
        <v>335</v>
      </c>
      <c r="F102" s="7">
        <f t="shared" ref="F102:F126" si="17">G102*1.18</f>
        <v>3044.3999999999996</v>
      </c>
      <c r="G102" s="8">
        <f>ROUNDUP([1]цены!J229,-1)</f>
        <v>2580</v>
      </c>
      <c r="H102" s="10">
        <v>0.78500000000000003</v>
      </c>
      <c r="I102" s="12" t="s">
        <v>293</v>
      </c>
      <c r="J102" s="7">
        <f t="shared" si="15"/>
        <v>3398.3999999999996</v>
      </c>
      <c r="K102" s="8">
        <f>ROUNDUP([1]цены!J350,-1)</f>
        <v>2880</v>
      </c>
      <c r="L102" s="11">
        <v>84.8</v>
      </c>
    </row>
    <row r="103" spans="1:16">
      <c r="A103" s="6" t="s">
        <v>300</v>
      </c>
      <c r="B103" s="7">
        <f t="shared" si="16"/>
        <v>2407.1999999999998</v>
      </c>
      <c r="C103" s="8">
        <f>ROUNDUP([1]цены!J101,-1)</f>
        <v>2040</v>
      </c>
      <c r="D103" s="10">
        <v>61.65</v>
      </c>
      <c r="E103" s="6" t="s">
        <v>338</v>
      </c>
      <c r="F103" s="7">
        <f t="shared" si="17"/>
        <v>2596</v>
      </c>
      <c r="G103" s="8">
        <f>ROUNDUP([1]цены!J230,-1)</f>
        <v>2200</v>
      </c>
      <c r="H103" s="10">
        <v>0.94199999999999995</v>
      </c>
      <c r="I103" s="12" t="s">
        <v>296</v>
      </c>
      <c r="J103" s="7">
        <f t="shared" si="15"/>
        <v>3422</v>
      </c>
      <c r="K103" s="8">
        <f>ROUNDUP([1]цены!J351,-1)</f>
        <v>2900</v>
      </c>
      <c r="L103" s="11">
        <v>56.8</v>
      </c>
    </row>
    <row r="104" spans="1:16">
      <c r="A104" s="6" t="s">
        <v>303</v>
      </c>
      <c r="B104" s="7">
        <f t="shared" si="16"/>
        <v>2312.7999999999997</v>
      </c>
      <c r="C104" s="8">
        <f>ROUNDUP([1]цены!J102,-1)</f>
        <v>1960</v>
      </c>
      <c r="D104" s="10">
        <v>88.736000000000004</v>
      </c>
      <c r="E104" s="6" t="s">
        <v>341</v>
      </c>
      <c r="F104" s="7">
        <f t="shared" si="17"/>
        <v>2725.7999999999997</v>
      </c>
      <c r="G104" s="8">
        <f>ROUNDUP([1]цены!J231,-1)</f>
        <v>2310</v>
      </c>
      <c r="H104" s="10">
        <v>1.256</v>
      </c>
      <c r="I104" s="12" t="s">
        <v>299</v>
      </c>
      <c r="J104" s="7">
        <f t="shared" si="15"/>
        <v>3575.3999999999996</v>
      </c>
      <c r="K104" s="8">
        <f>ROUNDUP([1]цены!J352,-1)</f>
        <v>3030</v>
      </c>
      <c r="L104" s="11">
        <v>43.3</v>
      </c>
    </row>
    <row r="105" spans="1:16">
      <c r="A105" s="6" t="s">
        <v>306</v>
      </c>
      <c r="B105" s="7">
        <f t="shared" si="16"/>
        <v>2407.1999999999998</v>
      </c>
      <c r="C105" s="8">
        <f>ROUNDUP([1]цены!J103,-1)</f>
        <v>2040</v>
      </c>
      <c r="D105" s="43">
        <v>120</v>
      </c>
      <c r="E105" s="6" t="s">
        <v>346</v>
      </c>
      <c r="F105" s="7">
        <f t="shared" si="17"/>
        <v>2643.2</v>
      </c>
      <c r="G105" s="8">
        <f>ROUNDUP([1]цены!J232,-1)</f>
        <v>2240</v>
      </c>
      <c r="H105" s="10">
        <v>1.57</v>
      </c>
      <c r="I105" s="12" t="s">
        <v>302</v>
      </c>
      <c r="J105" s="7">
        <f t="shared" si="15"/>
        <v>3304</v>
      </c>
      <c r="K105" s="8">
        <f>ROUNDUP([1]цены!J353,-1)</f>
        <v>2800</v>
      </c>
      <c r="L105" s="11">
        <v>75.099999999999994</v>
      </c>
    </row>
    <row r="106" spans="1:16">
      <c r="A106" s="167" t="s">
        <v>309</v>
      </c>
      <c r="B106" s="168"/>
      <c r="C106" s="168"/>
      <c r="D106" s="169"/>
      <c r="E106" s="6" t="s">
        <v>352</v>
      </c>
      <c r="F106" s="7">
        <f t="shared" si="17"/>
        <v>2773</v>
      </c>
      <c r="G106" s="8">
        <f>ROUNDUP([1]цены!J233,-1)</f>
        <v>2350</v>
      </c>
      <c r="H106" s="10">
        <v>1.9</v>
      </c>
      <c r="I106" s="12" t="s">
        <v>305</v>
      </c>
      <c r="J106" s="7">
        <f t="shared" si="15"/>
        <v>3422</v>
      </c>
      <c r="K106" s="8">
        <f>ROUNDUP([1]цены!J354,-1)</f>
        <v>2900</v>
      </c>
      <c r="L106" s="11">
        <v>48.1</v>
      </c>
    </row>
    <row r="107" spans="1:16">
      <c r="A107" s="6" t="s">
        <v>312</v>
      </c>
      <c r="B107" s="7">
        <f t="shared" ref="B107:B109" si="18">C107*1.08</f>
        <v>2700</v>
      </c>
      <c r="C107" s="8">
        <f>C108</f>
        <v>2500</v>
      </c>
      <c r="D107" s="10">
        <v>5.6000000000000001E-2</v>
      </c>
      <c r="E107" s="6" t="s">
        <v>570</v>
      </c>
      <c r="F107" s="7">
        <f t="shared" si="17"/>
        <v>3315.7999999999997</v>
      </c>
      <c r="G107" s="8">
        <f>ROUNDUP([1]цены!J234,-1)</f>
        <v>2810</v>
      </c>
      <c r="H107" s="10">
        <v>2.496</v>
      </c>
      <c r="I107" s="12" t="s">
        <v>308</v>
      </c>
      <c r="J107" s="7">
        <f t="shared" si="15"/>
        <v>3304</v>
      </c>
      <c r="K107" s="8">
        <f>ROUNDUP([1]цены!J355,-1)</f>
        <v>2800</v>
      </c>
      <c r="L107" s="11">
        <v>54.7</v>
      </c>
    </row>
    <row r="108" spans="1:16">
      <c r="A108" s="6" t="s">
        <v>315</v>
      </c>
      <c r="B108" s="7">
        <f t="shared" si="18"/>
        <v>2700</v>
      </c>
      <c r="C108" s="8">
        <f>ROUNDUP([1]цены!J106,-1)</f>
        <v>2500</v>
      </c>
      <c r="D108" s="10">
        <v>0.1</v>
      </c>
      <c r="E108" s="6" t="s">
        <v>577</v>
      </c>
      <c r="F108" s="7">
        <f t="shared" si="17"/>
        <v>3115.2</v>
      </c>
      <c r="G108" s="8">
        <f>ROUNDUP([1]цены!J235,-1)</f>
        <v>2640</v>
      </c>
      <c r="H108" s="10">
        <v>3.12</v>
      </c>
      <c r="I108" s="167" t="s">
        <v>311</v>
      </c>
      <c r="J108" s="168"/>
      <c r="K108" s="168"/>
      <c r="L108" s="169"/>
    </row>
    <row r="109" spans="1:16">
      <c r="A109" s="6" t="s">
        <v>318</v>
      </c>
      <c r="B109" s="7">
        <f t="shared" si="18"/>
        <v>2700</v>
      </c>
      <c r="C109" s="8">
        <f>C108</f>
        <v>2500</v>
      </c>
      <c r="D109" s="10">
        <v>0.16300000000000001</v>
      </c>
      <c r="E109" s="6" t="s">
        <v>578</v>
      </c>
      <c r="F109" s="7">
        <f t="shared" si="17"/>
        <v>3221.3999999999996</v>
      </c>
      <c r="G109" s="8">
        <f>ROUNDUP([1]цены!J236,-1)</f>
        <v>2730</v>
      </c>
      <c r="H109" s="10">
        <v>1.17</v>
      </c>
      <c r="I109" s="12" t="s">
        <v>314</v>
      </c>
      <c r="J109" s="6"/>
      <c r="K109" s="45">
        <v>10.5</v>
      </c>
      <c r="L109" s="145"/>
      <c r="P109" s="1" t="s">
        <v>321</v>
      </c>
    </row>
    <row r="110" spans="1:16" ht="18.75" customHeight="1">
      <c r="A110" s="167" t="s">
        <v>322</v>
      </c>
      <c r="B110" s="168"/>
      <c r="C110" s="168"/>
      <c r="D110" s="169"/>
      <c r="E110" s="6" t="s">
        <v>344</v>
      </c>
      <c r="F110" s="7">
        <f t="shared" si="17"/>
        <v>2643.2</v>
      </c>
      <c r="G110" s="8">
        <f>ROUNDUP([1]цены!J237,-1)</f>
        <v>2240</v>
      </c>
      <c r="H110" s="10">
        <v>1.585</v>
      </c>
      <c r="I110" s="12" t="s">
        <v>317</v>
      </c>
      <c r="J110" s="6"/>
      <c r="K110" s="45">
        <v>8.6300000000000008</v>
      </c>
      <c r="L110" s="46"/>
    </row>
    <row r="111" spans="1:16">
      <c r="A111" s="6" t="s">
        <v>325</v>
      </c>
      <c r="B111" s="7">
        <f>C111*1.18</f>
        <v>2619.6</v>
      </c>
      <c r="C111" s="8">
        <f>ROUNDUP([1]цены!J109,-1)</f>
        <v>2220</v>
      </c>
      <c r="D111" s="11">
        <v>0.79</v>
      </c>
      <c r="E111" s="6" t="s">
        <v>348</v>
      </c>
      <c r="F111" s="7">
        <f t="shared" si="17"/>
        <v>2596</v>
      </c>
      <c r="G111" s="8">
        <f>ROUNDUP([1]цены!J238,-1)</f>
        <v>2200</v>
      </c>
      <c r="H111" s="10">
        <v>1.9630000000000001</v>
      </c>
      <c r="I111" s="12" t="s">
        <v>320</v>
      </c>
      <c r="J111" s="6"/>
      <c r="K111" s="45">
        <v>5.4</v>
      </c>
      <c r="L111" s="46"/>
    </row>
    <row r="112" spans="1:16" ht="15" customHeight="1">
      <c r="A112" s="6" t="s">
        <v>328</v>
      </c>
      <c r="B112" s="7">
        <f t="shared" ref="B112:B116" si="19">C112*1.18</f>
        <v>2702.2</v>
      </c>
      <c r="C112" s="8">
        <f>ROUNDUP([1]цены!J110,-1)</f>
        <v>2290</v>
      </c>
      <c r="D112" s="11">
        <v>1.1299999999999999</v>
      </c>
      <c r="E112" s="6" t="s">
        <v>579</v>
      </c>
      <c r="F112" s="7">
        <f t="shared" si="17"/>
        <v>2867.3999999999996</v>
      </c>
      <c r="G112" s="8">
        <f>ROUNDUP([1]цены!J239,-1)</f>
        <v>2430</v>
      </c>
      <c r="H112" s="10">
        <v>2.34</v>
      </c>
      <c r="I112" s="164" t="s">
        <v>324</v>
      </c>
      <c r="J112" s="165"/>
      <c r="K112" s="165"/>
      <c r="L112" s="166"/>
    </row>
    <row r="113" spans="1:15">
      <c r="A113" s="6" t="s">
        <v>331</v>
      </c>
      <c r="B113" s="7">
        <f t="shared" si="19"/>
        <v>2619.6</v>
      </c>
      <c r="C113" s="8">
        <f>ROUNDUP([1]цены!J111,-1)</f>
        <v>2220</v>
      </c>
      <c r="D113" s="11">
        <v>1.54</v>
      </c>
      <c r="E113" s="6" t="s">
        <v>571</v>
      </c>
      <c r="F113" s="7">
        <f t="shared" si="17"/>
        <v>3280.3999999999996</v>
      </c>
      <c r="G113" s="8">
        <f>ROUNDUP([1]цены!J240,-1)</f>
        <v>2780</v>
      </c>
      <c r="H113" s="10">
        <v>3.12</v>
      </c>
      <c r="I113" s="47" t="s">
        <v>327</v>
      </c>
      <c r="J113" s="151"/>
      <c r="K113" s="48">
        <v>23.99</v>
      </c>
      <c r="L113" s="152"/>
    </row>
    <row r="114" spans="1:15">
      <c r="A114" s="6" t="s">
        <v>334</v>
      </c>
      <c r="B114" s="7">
        <f t="shared" si="19"/>
        <v>2666.7999999999997</v>
      </c>
      <c r="C114" s="8">
        <f>ROUNDUP([1]цены!J112,-1)</f>
        <v>2260</v>
      </c>
      <c r="D114" s="11">
        <v>2.0099999999999998</v>
      </c>
      <c r="E114" s="6" t="s">
        <v>580</v>
      </c>
      <c r="F114" s="7">
        <f t="shared" si="17"/>
        <v>3315.7999999999997</v>
      </c>
      <c r="G114" s="8">
        <f>ROUNDUP([1]цены!J241,-1)</f>
        <v>2810</v>
      </c>
      <c r="H114" s="10">
        <v>3.9</v>
      </c>
      <c r="I114" s="164" t="s">
        <v>330</v>
      </c>
      <c r="J114" s="165"/>
      <c r="K114" s="165"/>
      <c r="L114" s="166"/>
    </row>
    <row r="115" spans="1:15">
      <c r="A115" s="6" t="s">
        <v>337</v>
      </c>
      <c r="B115" s="7">
        <f t="shared" si="19"/>
        <v>2891</v>
      </c>
      <c r="C115" s="8">
        <f>ROUNDUP([1]цены!J113,-1)</f>
        <v>2450</v>
      </c>
      <c r="D115" s="11">
        <v>3.14</v>
      </c>
      <c r="E115" s="6" t="s">
        <v>581</v>
      </c>
      <c r="F115" s="7">
        <f t="shared" si="17"/>
        <v>3410.2</v>
      </c>
      <c r="G115" s="8">
        <f>ROUNDUP([1]цены!J242,-1)</f>
        <v>2890</v>
      </c>
      <c r="H115" s="10">
        <v>5.85</v>
      </c>
      <c r="I115" s="6" t="s">
        <v>333</v>
      </c>
      <c r="J115" s="36"/>
      <c r="K115" s="44">
        <v>0.4</v>
      </c>
      <c r="L115" s="145"/>
    </row>
    <row r="116" spans="1:15">
      <c r="A116" s="6" t="s">
        <v>340</v>
      </c>
      <c r="B116" s="7">
        <f t="shared" si="19"/>
        <v>3116.3799999999997</v>
      </c>
      <c r="C116" s="15">
        <v>2641</v>
      </c>
      <c r="D116" s="11">
        <v>5.3</v>
      </c>
      <c r="E116" s="6" t="s">
        <v>582</v>
      </c>
      <c r="F116" s="7">
        <f t="shared" si="17"/>
        <v>3044.3999999999996</v>
      </c>
      <c r="G116" s="8">
        <f>ROUNDUP([1]цены!J243,-1)</f>
        <v>2580</v>
      </c>
      <c r="H116" s="10">
        <v>1.17</v>
      </c>
      <c r="I116" s="6" t="s">
        <v>336</v>
      </c>
      <c r="J116" s="36"/>
      <c r="K116" s="44">
        <v>0.5</v>
      </c>
      <c r="L116" s="45"/>
    </row>
    <row r="117" spans="1:15">
      <c r="A117" s="167" t="s">
        <v>292</v>
      </c>
      <c r="B117" s="168"/>
      <c r="C117" s="168"/>
      <c r="D117" s="169"/>
      <c r="E117" s="6" t="s">
        <v>583</v>
      </c>
      <c r="F117" s="7">
        <f t="shared" si="17"/>
        <v>2749.3999999999996</v>
      </c>
      <c r="G117" s="8">
        <f>ROUNDUP([1]цены!J244,-1)</f>
        <v>2330</v>
      </c>
      <c r="H117" s="10">
        <v>1.8720000000000001</v>
      </c>
      <c r="I117" s="6" t="s">
        <v>339</v>
      </c>
      <c r="J117" s="36"/>
      <c r="K117" s="44">
        <v>0.72</v>
      </c>
      <c r="L117" s="45"/>
    </row>
    <row r="118" spans="1:15">
      <c r="A118" s="6" t="s">
        <v>295</v>
      </c>
      <c r="B118" s="7">
        <f>C118*1.18</f>
        <v>3150.6</v>
      </c>
      <c r="C118" s="8">
        <f>ROUNDUP([1]цены!J216,-1)</f>
        <v>2670</v>
      </c>
      <c r="D118" s="11">
        <v>4.84</v>
      </c>
      <c r="E118" s="6" t="s">
        <v>584</v>
      </c>
      <c r="F118" s="7">
        <f t="shared" si="17"/>
        <v>2855.6</v>
      </c>
      <c r="G118" s="8">
        <f>ROUNDUP([1]цены!J245,-1)</f>
        <v>2420</v>
      </c>
      <c r="H118" s="10">
        <v>2.34</v>
      </c>
      <c r="I118" s="6" t="s">
        <v>342</v>
      </c>
      <c r="J118" s="36"/>
      <c r="K118" s="44">
        <v>0.8</v>
      </c>
      <c r="L118" s="45"/>
    </row>
    <row r="119" spans="1:15">
      <c r="A119" s="6" t="s">
        <v>298</v>
      </c>
      <c r="B119" s="7">
        <f t="shared" ref="B119:B128" si="20">C119*1.18</f>
        <v>3209.6</v>
      </c>
      <c r="C119" s="8">
        <f>ROUNDUP([1]цены!J217,-1)</f>
        <v>2720</v>
      </c>
      <c r="D119" s="11">
        <v>5.9</v>
      </c>
      <c r="E119" s="6" t="s">
        <v>355</v>
      </c>
      <c r="F119" s="7">
        <f t="shared" si="17"/>
        <v>2690.3999999999996</v>
      </c>
      <c r="G119" s="8">
        <f>ROUNDUP([1]цены!J246,-1)</f>
        <v>2280</v>
      </c>
      <c r="H119" s="10">
        <v>2.8260000000000001</v>
      </c>
      <c r="I119" s="6" t="s">
        <v>345</v>
      </c>
      <c r="J119" s="36"/>
      <c r="K119" s="44">
        <v>0.9</v>
      </c>
      <c r="L119" s="45"/>
      <c r="M119" s="5"/>
      <c r="N119" s="5"/>
    </row>
    <row r="120" spans="1:15">
      <c r="A120" s="6" t="s">
        <v>301</v>
      </c>
      <c r="B120" s="7">
        <f t="shared" si="20"/>
        <v>3056.2</v>
      </c>
      <c r="C120" s="8">
        <f>ROUNDUP([1]цены!J218,-1)</f>
        <v>2590</v>
      </c>
      <c r="D120" s="11">
        <v>7.05</v>
      </c>
      <c r="E120" s="6" t="s">
        <v>359</v>
      </c>
      <c r="F120" s="7">
        <f t="shared" si="17"/>
        <v>3245</v>
      </c>
      <c r="G120" s="8">
        <f>ROUNDUP([1]цены!J247,-1)</f>
        <v>2750</v>
      </c>
      <c r="H120" s="10">
        <v>3.7679999999999998</v>
      </c>
      <c r="I120" s="6" t="s">
        <v>347</v>
      </c>
      <c r="J120" s="36"/>
      <c r="K120" s="44">
        <v>1.1000000000000001</v>
      </c>
      <c r="L120" s="45"/>
    </row>
    <row r="121" spans="1:15" ht="18.75" customHeight="1">
      <c r="A121" s="6" t="s">
        <v>304</v>
      </c>
      <c r="B121" s="7">
        <f t="shared" si="20"/>
        <v>2997.2</v>
      </c>
      <c r="C121" s="8">
        <f>ROUNDUP([1]цены!J219,-1)</f>
        <v>2540</v>
      </c>
      <c r="D121" s="11">
        <v>8.59</v>
      </c>
      <c r="E121" s="6" t="s">
        <v>362</v>
      </c>
      <c r="F121" s="7">
        <f t="shared" si="17"/>
        <v>3197.7999999999997</v>
      </c>
      <c r="G121" s="8">
        <f>ROUNDUP([1]цены!J248,-1)</f>
        <v>2710</v>
      </c>
      <c r="H121" s="10">
        <v>4.71</v>
      </c>
      <c r="I121" s="6" t="s">
        <v>349</v>
      </c>
      <c r="J121" s="36"/>
      <c r="K121" s="44">
        <v>1.7</v>
      </c>
      <c r="L121" s="45"/>
    </row>
    <row r="122" spans="1:15">
      <c r="A122" s="6" t="s">
        <v>307</v>
      </c>
      <c r="B122" s="7">
        <f t="shared" si="20"/>
        <v>3103.3999999999996</v>
      </c>
      <c r="C122" s="8">
        <f>ROUNDUP([1]цены!J220,-1)</f>
        <v>2630</v>
      </c>
      <c r="D122" s="11">
        <v>10.7</v>
      </c>
      <c r="E122" s="6" t="s">
        <v>585</v>
      </c>
      <c r="F122" s="7">
        <f t="shared" si="17"/>
        <v>3044.3999999999996</v>
      </c>
      <c r="G122" s="8">
        <f>ROUNDUP([1]цены!J249,-1)</f>
        <v>2580</v>
      </c>
      <c r="H122" s="10">
        <v>2.496</v>
      </c>
      <c r="I122" s="6" t="s">
        <v>353</v>
      </c>
      <c r="J122" s="36"/>
      <c r="K122" s="44">
        <v>1.7</v>
      </c>
      <c r="L122" s="45"/>
      <c r="O122" s="5"/>
    </row>
    <row r="123" spans="1:15">
      <c r="A123" s="6" t="s">
        <v>310</v>
      </c>
      <c r="B123" s="7">
        <f t="shared" si="20"/>
        <v>3103.3999999999996</v>
      </c>
      <c r="C123" s="8">
        <f>ROUNDUP([1]цены!J221,-1)</f>
        <v>2630</v>
      </c>
      <c r="D123" s="11">
        <v>12.3</v>
      </c>
      <c r="E123" s="6" t="s">
        <v>586</v>
      </c>
      <c r="F123" s="7">
        <f t="shared" si="17"/>
        <v>3174.2</v>
      </c>
      <c r="G123" s="8">
        <f>ROUNDUP([1]цены!J250,-1)</f>
        <v>2690</v>
      </c>
      <c r="H123" s="10">
        <v>3.12</v>
      </c>
      <c r="I123" s="49" t="s">
        <v>356</v>
      </c>
      <c r="J123" s="50"/>
      <c r="K123" s="50"/>
      <c r="L123" s="46"/>
    </row>
    <row r="124" spans="1:15">
      <c r="A124" s="6" t="s">
        <v>313</v>
      </c>
      <c r="B124" s="7">
        <f t="shared" si="20"/>
        <v>3327.6</v>
      </c>
      <c r="C124" s="8">
        <f>ROUNDUP([1]цены!J222,-1)</f>
        <v>2820</v>
      </c>
      <c r="D124" s="11">
        <v>14.2</v>
      </c>
      <c r="E124" s="6" t="s">
        <v>357</v>
      </c>
      <c r="F124" s="7">
        <f t="shared" si="17"/>
        <v>2855.6</v>
      </c>
      <c r="G124" s="8">
        <f>ROUNDUP([1]цены!J251,-1)</f>
        <v>2420</v>
      </c>
      <c r="H124" s="10">
        <v>3.7679999999999998</v>
      </c>
      <c r="I124" s="6" t="s">
        <v>358</v>
      </c>
      <c r="J124" s="36"/>
      <c r="K124" s="46">
        <v>0.98</v>
      </c>
      <c r="L124" s="51"/>
    </row>
    <row r="125" spans="1:15">
      <c r="A125" s="6" t="s">
        <v>316</v>
      </c>
      <c r="B125" s="7">
        <f t="shared" si="20"/>
        <v>3351.2</v>
      </c>
      <c r="C125" s="8">
        <f>ROUNDUP([1]цены!J223,-1)</f>
        <v>2840</v>
      </c>
      <c r="D125" s="11">
        <v>16.3</v>
      </c>
      <c r="E125" s="6" t="s">
        <v>361</v>
      </c>
      <c r="F125" s="7">
        <f t="shared" si="17"/>
        <v>3363</v>
      </c>
      <c r="G125" s="8">
        <f>ROUNDUP([1]цены!J252,-1)</f>
        <v>2850</v>
      </c>
      <c r="H125" s="10">
        <v>5.024</v>
      </c>
      <c r="I125" s="52" t="s">
        <v>360</v>
      </c>
      <c r="J125" s="53"/>
      <c r="K125" s="51">
        <v>0.99</v>
      </c>
      <c r="L125" s="51"/>
    </row>
    <row r="126" spans="1:15" ht="19.5" thickBot="1">
      <c r="A126" s="6" t="s">
        <v>319</v>
      </c>
      <c r="B126" s="7">
        <f t="shared" si="20"/>
        <v>4342.3999999999996</v>
      </c>
      <c r="C126" s="8">
        <f>ROUNDUP([1]цены!J224,-1)</f>
        <v>3680</v>
      </c>
      <c r="D126" s="11">
        <v>18.399999999999999</v>
      </c>
      <c r="E126" s="6" t="s">
        <v>587</v>
      </c>
      <c r="F126" s="7">
        <f t="shared" si="17"/>
        <v>2796.6</v>
      </c>
      <c r="G126" s="8">
        <f>ROUNDUP([1]цены!J253,-1)</f>
        <v>2370</v>
      </c>
      <c r="H126" s="10">
        <v>6.24</v>
      </c>
      <c r="I126" s="170" t="s">
        <v>572</v>
      </c>
      <c r="J126" s="171"/>
      <c r="K126" s="171"/>
      <c r="L126" s="172"/>
    </row>
    <row r="127" spans="1:15">
      <c r="A127" s="6" t="s">
        <v>323</v>
      </c>
      <c r="B127" s="7">
        <f t="shared" si="20"/>
        <v>4106.3999999999996</v>
      </c>
      <c r="C127" s="8">
        <f>ROUNDUP([1]цены!J225,-1)</f>
        <v>3480</v>
      </c>
      <c r="D127" s="11">
        <v>21</v>
      </c>
      <c r="E127" s="173" t="s">
        <v>354</v>
      </c>
      <c r="F127" s="174"/>
      <c r="G127" s="174"/>
      <c r="H127" s="175"/>
      <c r="I127" s="136" t="s">
        <v>573</v>
      </c>
      <c r="J127" s="137"/>
      <c r="K127" s="138">
        <v>60</v>
      </c>
      <c r="L127" s="139"/>
    </row>
    <row r="128" spans="1:15">
      <c r="A128" s="6" t="s">
        <v>326</v>
      </c>
      <c r="B128" s="7">
        <f t="shared" si="20"/>
        <v>4212.5999999999995</v>
      </c>
      <c r="C128" s="8">
        <f>ROUNDUP([1]цены!J226,-1)</f>
        <v>3570</v>
      </c>
      <c r="D128" s="11">
        <v>24</v>
      </c>
      <c r="E128" s="176"/>
      <c r="F128" s="177"/>
      <c r="G128" s="177"/>
      <c r="H128" s="178"/>
      <c r="I128" s="136" t="s">
        <v>574</v>
      </c>
      <c r="J128" s="137"/>
      <c r="K128" s="138">
        <v>60</v>
      </c>
      <c r="L128" s="140"/>
    </row>
    <row r="129" spans="1:12">
      <c r="A129" s="167" t="s">
        <v>343</v>
      </c>
      <c r="B129" s="168"/>
      <c r="C129" s="168"/>
      <c r="D129" s="169"/>
      <c r="E129" s="176"/>
      <c r="F129" s="177"/>
      <c r="G129" s="177"/>
      <c r="H129" s="178"/>
    </row>
    <row r="130" spans="1:12" ht="19.5" thickBot="1">
      <c r="A130" s="12">
        <v>6</v>
      </c>
      <c r="B130" s="7">
        <f>C130*1.18</f>
        <v>1958.8</v>
      </c>
      <c r="C130" s="8">
        <f>C132</f>
        <v>1660</v>
      </c>
      <c r="D130" s="11">
        <v>0.25</v>
      </c>
      <c r="E130" s="176"/>
      <c r="F130" s="177"/>
      <c r="G130" s="177"/>
      <c r="H130" s="178"/>
    </row>
    <row r="131" spans="1:12">
      <c r="A131" s="12">
        <v>10</v>
      </c>
      <c r="B131" s="7">
        <f t="shared" ref="B131:B132" si="21">C131*1.18</f>
        <v>1958.8</v>
      </c>
      <c r="C131" s="8">
        <f>C132</f>
        <v>1660</v>
      </c>
      <c r="D131" s="11">
        <v>0.68</v>
      </c>
      <c r="E131" s="176"/>
      <c r="F131" s="177"/>
      <c r="G131" s="177"/>
      <c r="H131" s="178"/>
      <c r="I131" s="182" t="s">
        <v>363</v>
      </c>
      <c r="J131" s="183"/>
      <c r="K131" s="183"/>
      <c r="L131" s="184"/>
    </row>
    <row r="132" spans="1:12" ht="19.5" thickBot="1">
      <c r="A132" s="12" t="s">
        <v>350</v>
      </c>
      <c r="B132" s="7">
        <f t="shared" si="21"/>
        <v>1958.8</v>
      </c>
      <c r="C132" s="8">
        <f>ROUNDUP([1]цены!J118,-1)</f>
        <v>1660</v>
      </c>
      <c r="D132" s="141" t="s">
        <v>351</v>
      </c>
      <c r="E132" s="176"/>
      <c r="F132" s="177"/>
      <c r="G132" s="177"/>
      <c r="H132" s="178"/>
      <c r="I132" s="185"/>
      <c r="J132" s="186"/>
      <c r="K132" s="186"/>
      <c r="L132" s="187"/>
    </row>
    <row r="133" spans="1:12" ht="18.75" customHeight="1" thickBot="1">
      <c r="E133" s="179"/>
      <c r="F133" s="180"/>
      <c r="G133" s="180"/>
      <c r="H133" s="181"/>
      <c r="I133" s="188" t="s">
        <v>364</v>
      </c>
      <c r="J133" s="189"/>
      <c r="K133" s="189"/>
      <c r="L133" s="190"/>
    </row>
  </sheetData>
  <mergeCells count="35">
    <mergeCell ref="J40:L40"/>
    <mergeCell ref="E47:H47"/>
    <mergeCell ref="E56:H56"/>
    <mergeCell ref="I56:L56"/>
    <mergeCell ref="B1:G2"/>
    <mergeCell ref="H1:L2"/>
    <mergeCell ref="E35:H35"/>
    <mergeCell ref="J35:L35"/>
    <mergeCell ref="A1:A2"/>
    <mergeCell ref="J5:L5"/>
    <mergeCell ref="O10:R10"/>
    <mergeCell ref="J13:L13"/>
    <mergeCell ref="J34:K34"/>
    <mergeCell ref="O3:R3"/>
    <mergeCell ref="A4:D4"/>
    <mergeCell ref="E4:H4"/>
    <mergeCell ref="I4:L4"/>
    <mergeCell ref="O4:R4"/>
    <mergeCell ref="A66:D66"/>
    <mergeCell ref="E66:H66"/>
    <mergeCell ref="A72:D72"/>
    <mergeCell ref="A90:D90"/>
    <mergeCell ref="E94:H94"/>
    <mergeCell ref="E100:H100"/>
    <mergeCell ref="A106:D106"/>
    <mergeCell ref="I108:L108"/>
    <mergeCell ref="A110:D110"/>
    <mergeCell ref="I112:L112"/>
    <mergeCell ref="I114:L114"/>
    <mergeCell ref="A117:D117"/>
    <mergeCell ref="I126:L126"/>
    <mergeCell ref="E127:H133"/>
    <mergeCell ref="A129:D129"/>
    <mergeCell ref="I131:L132"/>
    <mergeCell ref="I133:L13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0C05391A-4865-4F0C-8E33-09B9F1614366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A51:A65 A28:A49</xm:sqref>
        </x14:conditionalFormatting>
        <x14:conditionalFormatting xmlns:xm="http://schemas.microsoft.com/office/excel/2006/main">
          <x14:cfRule type="expression" priority="26" id="{79012DE9-A63E-4DFD-A3CB-4270102B8337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E111:E112 E101:E108 E119:E121</xm:sqref>
        </x14:conditionalFormatting>
        <x14:conditionalFormatting xmlns:xm="http://schemas.microsoft.com/office/excel/2006/main">
          <x14:cfRule type="expression" priority="25" id="{6B8F63E3-9528-4D2E-82B9-BB7876099056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expression" priority="24" id="{3F33B07B-8242-439A-B649-C4CE9F50A320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expression" priority="23" id="{8E1F7308-ABD3-4B57-A12C-AA3ECADE445D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expression" priority="22" id="{BB16F6D1-16A5-4FF5-BDB0-E01B84FEBBB4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expression" priority="21" id="{ED6E8866-381D-4F7B-92D7-A8522551E4E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20" id="{5CD52D39-2F5C-4C11-A175-AA03FA63BB2B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A79</xm:sqref>
        </x14:conditionalFormatting>
        <x14:conditionalFormatting xmlns:xm="http://schemas.microsoft.com/office/excel/2006/main">
          <x14:cfRule type="expression" priority="19" id="{5528124A-2F0A-4BF6-B8D3-7593B3F35FD4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A82</xm:sqref>
        </x14:conditionalFormatting>
        <x14:conditionalFormatting xmlns:xm="http://schemas.microsoft.com/office/excel/2006/main">
          <x14:cfRule type="expression" priority="18" id="{72585634-E83E-4D60-88B4-AD0489AEC76D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A84</xm:sqref>
        </x14:conditionalFormatting>
        <x14:conditionalFormatting xmlns:xm="http://schemas.microsoft.com/office/excel/2006/main">
          <x14:cfRule type="expression" priority="17" id="{54736732-0F49-4816-A86F-0B42DED7BA07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expression" priority="16" id="{B402A229-8F9D-4678-8874-4613E5D385E6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expression" priority="15" id="{DE12530A-A5D8-4414-903A-75A398DA633C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expression" priority="14" id="{E9F5AA3F-6A55-4BCD-A3C2-D7DBD02E339E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expression" priority="13" id="{028A39F4-5C3E-490A-ABB9-08B996380292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A89</xm:sqref>
        </x14:conditionalFormatting>
        <x14:conditionalFormatting xmlns:xm="http://schemas.microsoft.com/office/excel/2006/main">
          <x14:cfRule type="expression" priority="12" id="{B1B959AD-90EB-422B-9D76-EC0DEBEF35F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A107:A109 A111:A116 A91:A100</xm:sqref>
        </x14:conditionalFormatting>
        <x14:conditionalFormatting xmlns:xm="http://schemas.microsoft.com/office/excel/2006/main">
          <x14:cfRule type="expression" priority="11" id="{D0DA7CA5-11A2-448D-8404-77C80306B1A2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A101:A102</xm:sqref>
        </x14:conditionalFormatting>
        <x14:conditionalFormatting xmlns:xm="http://schemas.microsoft.com/office/excel/2006/main">
          <x14:cfRule type="expression" priority="10" id="{5A8FA5C0-6E56-488D-B0E1-925A67197978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expression" priority="9" id="{B222BDE0-9E99-464A-B283-EA5328316DB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A105</xm:sqref>
        </x14:conditionalFormatting>
        <x14:conditionalFormatting xmlns:xm="http://schemas.microsoft.com/office/excel/2006/main">
          <x14:cfRule type="expression" priority="8" id="{026D0B86-1E51-47E4-B60E-CB10FCF4D819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A68:A71 A5:A27</xm:sqref>
        </x14:conditionalFormatting>
        <x14:conditionalFormatting xmlns:xm="http://schemas.microsoft.com/office/excel/2006/main">
          <x14:cfRule type="expression" priority="7" id="{8057C86A-E824-4A89-A1EA-0C810579D010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I109:I111 I94:I107</xm:sqref>
        </x14:conditionalFormatting>
        <x14:conditionalFormatting xmlns:xm="http://schemas.microsoft.com/office/excel/2006/main">
          <x14:cfRule type="expression" priority="6" id="{BE863E49-1149-4BA1-81A6-E4452B9B6E7F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expression" priority="5" id="{20E0F830-1305-4F20-9589-2AF3075AD8CD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A80</xm:sqref>
        </x14:conditionalFormatting>
        <x14:conditionalFormatting xmlns:xm="http://schemas.microsoft.com/office/excel/2006/main">
          <x14:cfRule type="expression" priority="28" id="{5B52C282-B4A0-48B5-A9E9-3FDCCB4CA499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expression" priority="4" id="{97080AD3-CFBE-47FB-8DC5-3A82AB7A226E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expression" priority="3" id="{DB57B1E9-2FAA-4DC0-912A-842FB3C002CE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A104</xm:sqref>
        </x14:conditionalFormatting>
        <x14:conditionalFormatting xmlns:xm="http://schemas.microsoft.com/office/excel/2006/main">
          <x14:cfRule type="expression" priority="29" id="{2DDD067F-56B7-4A0A-A272-69912C944A09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I88:I93 I62:I63 I6:I12 I14:I34 I36:I39 I41:I51 I53:I55 I57:I60 I65:I86</xm:sqref>
        </x14:conditionalFormatting>
        <x14:conditionalFormatting xmlns:xm="http://schemas.microsoft.com/office/excel/2006/main">
          <x14:cfRule type="expression" priority="30" id="{8F2BE104-24F6-4605-ADBD-AC57F407249B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E109:E110</xm:sqref>
        </x14:conditionalFormatting>
        <x14:conditionalFormatting xmlns:xm="http://schemas.microsoft.com/office/excel/2006/main">
          <x14:cfRule type="expression" priority="2" id="{4E731779-64C1-4FE4-BCB0-F720A004C0EC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expression" priority="1" id="{5D295A63-9797-4624-8494-272C17152374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A83</xm:sqref>
        </x14:conditionalFormatting>
        <x14:conditionalFormatting xmlns:xm="http://schemas.microsoft.com/office/excel/2006/main">
          <x14:cfRule type="expression" priority="31" id="{41CD0573-CC17-4BD6-9ABE-50A44628EB29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A126 A128</xm:sqref>
        </x14:conditionalFormatting>
        <x14:conditionalFormatting xmlns:xm="http://schemas.microsoft.com/office/excel/2006/main">
          <x14:cfRule type="expression" priority="32" id="{DA1F9036-FEA9-4DD3-BED3-9BF550779381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E36:E55 E57:E65 E67:E93 E95:E99 E5:E9</xm:sqref>
        </x14:conditionalFormatting>
        <x14:conditionalFormatting xmlns:xm="http://schemas.microsoft.com/office/excel/2006/main">
          <x14:cfRule type="expression" priority="33" id="{D3FBA886-835C-45F4-BD75-1D647C9C2840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E10:E34</xm:sqref>
        </x14:conditionalFormatting>
        <x14:conditionalFormatting xmlns:xm="http://schemas.microsoft.com/office/excel/2006/main">
          <x14:cfRule type="expression" priority="34" id="{7231A29E-4CA5-4571-B6C6-2399CA7C0517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expression" priority="35" id="{F765F2D1-54D0-4243-8749-0AD0FF888886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A120</xm:sqref>
        </x14:conditionalFormatting>
        <x14:conditionalFormatting xmlns:xm="http://schemas.microsoft.com/office/excel/2006/main">
          <x14:cfRule type="expression" priority="36" id="{F17A5A57-B102-476E-8DA6-3F9FBF921BE2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A123</xm:sqref>
        </x14:conditionalFormatting>
        <x14:conditionalFormatting xmlns:xm="http://schemas.microsoft.com/office/excel/2006/main">
          <x14:cfRule type="expression" priority="37" id="{C2CAF78E-E285-4FAB-B3B0-286D2EBF94B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E122:E126</xm:sqref>
        </x14:conditionalFormatting>
        <x14:conditionalFormatting xmlns:xm="http://schemas.microsoft.com/office/excel/2006/main">
          <x14:cfRule type="expression" priority="38" id="{EDA5A746-6F30-4B59-81AE-5632DE13FA94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A124</xm:sqref>
        </x14:conditionalFormatting>
        <x14:conditionalFormatting xmlns:xm="http://schemas.microsoft.com/office/excel/2006/main">
          <x14:cfRule type="expression" priority="39" id="{29C52400-3373-48C0-BD4C-56CF502EBBE5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E114:E118</xm:sqref>
        </x14:conditionalFormatting>
        <x14:conditionalFormatting xmlns:xm="http://schemas.microsoft.com/office/excel/2006/main">
          <x14:cfRule type="expression" priority="40" id="{5720A26D-A8D7-4D6E-85D9-8DC39195B237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expression" priority="41" id="{E6E555BB-691B-466E-BC2A-BC4842549E62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A125</xm:sqref>
        </x14:conditionalFormatting>
        <x14:conditionalFormatting xmlns:xm="http://schemas.microsoft.com/office/excel/2006/main">
          <x14:cfRule type="expression" priority="42" id="{FD71F771-DE72-4A08-A3B0-C10C4F91DA7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A127</xm:sqref>
        </x14:conditionalFormatting>
        <x14:conditionalFormatting xmlns:xm="http://schemas.microsoft.com/office/excel/2006/main">
          <x14:cfRule type="expression" priority="43" id="{3266600A-4520-4EC2-B339-1ED9D47042E4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A121</xm:sqref>
        </x14:conditionalFormatting>
        <x14:conditionalFormatting xmlns:xm="http://schemas.microsoft.com/office/excel/2006/main">
          <x14:cfRule type="expression" priority="44" id="{26752159-5ABE-4D1C-B7FA-DC3363D2E533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E113</xm:sqref>
        </x14:conditionalFormatting>
        <x14:conditionalFormatting xmlns:xm="http://schemas.microsoft.com/office/excel/2006/main">
          <x14:cfRule type="expression" priority="45" id="{39D7B3BF-04F5-4C66-8864-572DC3FD7ACB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A122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view="pageBreakPreview" zoomScale="60" zoomScaleNormal="70" workbookViewId="0">
      <selection sqref="A1:XFD1048576"/>
    </sheetView>
  </sheetViews>
  <sheetFormatPr defaultRowHeight="18.75"/>
  <cols>
    <col min="1" max="1" width="33" style="1" bestFit="1" customWidth="1"/>
    <col min="2" max="2" width="1.85546875" style="1" hidden="1" customWidth="1"/>
    <col min="3" max="3" width="11.85546875" style="1" customWidth="1"/>
    <col min="4" max="4" width="11.140625" style="1" customWidth="1"/>
    <col min="5" max="5" width="12.85546875" style="1" bestFit="1" customWidth="1"/>
    <col min="6" max="6" width="33.140625" style="1" customWidth="1"/>
    <col min="7" max="7" width="12.28515625" style="1" customWidth="1"/>
    <col min="8" max="8" width="10.7109375" style="149" customWidth="1"/>
    <col min="9" max="9" width="10.7109375" style="1" customWidth="1"/>
    <col min="10" max="10" width="35.140625" style="1" customWidth="1"/>
    <col min="11" max="11" width="12" style="1" customWidth="1"/>
    <col min="12" max="12" width="12.140625" style="1" customWidth="1"/>
    <col min="13" max="13" width="9.140625" style="1"/>
    <col min="14" max="14" width="3.42578125" style="1" customWidth="1"/>
    <col min="15" max="15" width="13.5703125" style="1" customWidth="1"/>
    <col min="16" max="18" width="9.140625" style="1"/>
    <col min="19" max="19" width="10.28515625" style="1" customWidth="1"/>
    <col min="20" max="16384" width="9.140625" style="1"/>
  </cols>
  <sheetData>
    <row r="1" spans="1:19">
      <c r="A1" s="191"/>
      <c r="B1" s="147"/>
      <c r="C1" s="147"/>
      <c r="D1" s="203"/>
      <c r="E1" s="203"/>
      <c r="F1" s="203"/>
      <c r="G1" s="203"/>
      <c r="H1" s="203"/>
      <c r="I1" s="203"/>
      <c r="J1" s="201" t="s">
        <v>0</v>
      </c>
      <c r="K1" s="201"/>
      <c r="L1" s="201"/>
      <c r="M1" s="201"/>
      <c r="P1" s="204"/>
      <c r="Q1" s="204"/>
    </row>
    <row r="2" spans="1:19" ht="59.25" customHeight="1">
      <c r="A2" s="191"/>
      <c r="B2" s="147"/>
      <c r="C2" s="147"/>
      <c r="D2" s="203"/>
      <c r="E2" s="203"/>
      <c r="F2" s="203"/>
      <c r="G2" s="203"/>
      <c r="H2" s="203"/>
      <c r="I2" s="203"/>
      <c r="J2" s="201"/>
      <c r="K2" s="201"/>
      <c r="L2" s="201"/>
      <c r="M2" s="201"/>
      <c r="P2" s="2"/>
      <c r="Q2" s="2"/>
      <c r="R2" s="2"/>
      <c r="S2" s="2"/>
    </row>
    <row r="3" spans="1:19" ht="121.5" customHeight="1">
      <c r="A3" s="3" t="s">
        <v>1</v>
      </c>
      <c r="B3" s="3"/>
      <c r="C3" s="4" t="s">
        <v>365</v>
      </c>
      <c r="D3" s="4" t="s">
        <v>366</v>
      </c>
      <c r="E3" s="4" t="s">
        <v>5</v>
      </c>
      <c r="F3" s="3" t="s">
        <v>1</v>
      </c>
      <c r="G3" s="4" t="s">
        <v>365</v>
      </c>
      <c r="H3" s="4" t="s">
        <v>4</v>
      </c>
      <c r="I3" s="4" t="s">
        <v>5</v>
      </c>
      <c r="J3" s="3" t="s">
        <v>1</v>
      </c>
      <c r="K3" s="4" t="s">
        <v>2</v>
      </c>
      <c r="L3" s="4" t="s">
        <v>4</v>
      </c>
      <c r="M3" s="4" t="s">
        <v>6</v>
      </c>
      <c r="N3" s="5"/>
      <c r="P3" s="197"/>
      <c r="Q3" s="197"/>
      <c r="R3" s="197"/>
      <c r="S3" s="197"/>
    </row>
    <row r="4" spans="1:19">
      <c r="A4" s="167" t="s">
        <v>367</v>
      </c>
      <c r="B4" s="168"/>
      <c r="C4" s="168"/>
      <c r="D4" s="168"/>
      <c r="E4" s="168"/>
      <c r="F4" s="167" t="s">
        <v>368</v>
      </c>
      <c r="G4" s="168"/>
      <c r="H4" s="168"/>
      <c r="I4" s="168"/>
      <c r="J4" s="167" t="s">
        <v>369</v>
      </c>
      <c r="K4" s="168"/>
      <c r="L4" s="168"/>
      <c r="M4" s="168"/>
      <c r="P4" s="193"/>
      <c r="Q4" s="193"/>
      <c r="R4" s="193"/>
      <c r="S4" s="193"/>
    </row>
    <row r="5" spans="1:19">
      <c r="A5" s="6" t="s">
        <v>370</v>
      </c>
      <c r="B5" s="6"/>
      <c r="C5" s="56">
        <f>D5*1.08</f>
        <v>0.91476000000000013</v>
      </c>
      <c r="D5" s="57">
        <f>[1]цены!J416</f>
        <v>0.84700000000000009</v>
      </c>
      <c r="E5" s="144"/>
      <c r="F5" s="6" t="s">
        <v>371</v>
      </c>
      <c r="G5" s="56">
        <f t="shared" ref="G5:G27" si="0">H5*1.08</f>
        <v>142.73820000000003</v>
      </c>
      <c r="H5" s="58">
        <f>[1]цены!J441</f>
        <v>132.16500000000002</v>
      </c>
      <c r="I5" s="9"/>
      <c r="J5" s="6" t="s">
        <v>372</v>
      </c>
      <c r="K5" s="56">
        <f t="shared" ref="K5:K10" si="1">L5*1.08</f>
        <v>22.444196849999997</v>
      </c>
      <c r="L5" s="57">
        <f>[1]цены!J387</f>
        <v>20.781663749999996</v>
      </c>
      <c r="M5" s="9"/>
      <c r="P5" s="148"/>
      <c r="Q5" s="148"/>
      <c r="R5" s="148"/>
      <c r="S5" s="148"/>
    </row>
    <row r="6" spans="1:19">
      <c r="A6" s="6" t="s">
        <v>373</v>
      </c>
      <c r="B6" s="6"/>
      <c r="C6" s="56">
        <f>D6*1.08</f>
        <v>1.1642400000000002</v>
      </c>
      <c r="D6" s="57">
        <f>[1]цены!J417</f>
        <v>1.0780000000000001</v>
      </c>
      <c r="E6" s="10"/>
      <c r="F6" s="6" t="s">
        <v>374</v>
      </c>
      <c r="G6" s="56">
        <f t="shared" si="0"/>
        <v>70.733519999999999</v>
      </c>
      <c r="H6" s="58">
        <f>[1]цены!J442</f>
        <v>65.494</v>
      </c>
      <c r="I6" s="11"/>
      <c r="J6" s="6" t="s">
        <v>375</v>
      </c>
      <c r="K6" s="56">
        <f t="shared" si="1"/>
        <v>27.075606750000002</v>
      </c>
      <c r="L6" s="57">
        <f>[1]цены!J388</f>
        <v>25.070006249999999</v>
      </c>
      <c r="M6" s="11"/>
      <c r="P6" s="2"/>
      <c r="Q6" s="2"/>
      <c r="R6" s="2"/>
      <c r="S6" s="2"/>
    </row>
    <row r="7" spans="1:19">
      <c r="A7" s="6" t="s">
        <v>376</v>
      </c>
      <c r="B7" s="6"/>
      <c r="C7" s="56">
        <f>D7*1.08</f>
        <v>1.3662000000000001</v>
      </c>
      <c r="D7" s="57">
        <f>[1]цены!J418</f>
        <v>1.2649999999999999</v>
      </c>
      <c r="E7" s="10"/>
      <c r="F7" s="6" t="s">
        <v>377</v>
      </c>
      <c r="G7" s="56">
        <f t="shared" si="0"/>
        <v>103.34412000000002</v>
      </c>
      <c r="H7" s="58">
        <f>[1]цены!J443</f>
        <v>95.689000000000007</v>
      </c>
      <c r="I7" s="11"/>
      <c r="J7" s="6" t="s">
        <v>378</v>
      </c>
      <c r="K7" s="56">
        <f t="shared" si="1"/>
        <v>29.385625500000003</v>
      </c>
      <c r="L7" s="57">
        <f>[1]цены!J389</f>
        <v>27.2089125</v>
      </c>
      <c r="M7" s="11"/>
      <c r="P7" s="2"/>
      <c r="Q7" s="2"/>
      <c r="R7" s="2"/>
      <c r="S7" s="2"/>
    </row>
    <row r="8" spans="1:19">
      <c r="A8" s="6" t="s">
        <v>379</v>
      </c>
      <c r="B8" s="6"/>
      <c r="C8" s="56">
        <f t="shared" ref="C8:C29" si="2">D8*1.08</f>
        <v>2.0314800000000002</v>
      </c>
      <c r="D8" s="57">
        <f>[1]цены!J419</f>
        <v>1.881</v>
      </c>
      <c r="E8" s="10"/>
      <c r="F8" s="6" t="s">
        <v>380</v>
      </c>
      <c r="G8" s="56">
        <f t="shared" si="0"/>
        <v>94.089600000000004</v>
      </c>
      <c r="H8" s="58">
        <f>[1]цены!J444</f>
        <v>87.12</v>
      </c>
      <c r="I8" s="11"/>
      <c r="J8" s="6" t="s">
        <v>381</v>
      </c>
      <c r="K8" s="56">
        <f t="shared" si="1"/>
        <v>39.976719750000001</v>
      </c>
      <c r="L8" s="57">
        <f>[1]цены!J390</f>
        <v>37.015481250000001</v>
      </c>
      <c r="M8" s="11"/>
      <c r="P8" s="2"/>
      <c r="Q8" s="2"/>
      <c r="R8" s="2"/>
      <c r="S8" s="2"/>
    </row>
    <row r="9" spans="1:19">
      <c r="A9" s="6" t="s">
        <v>382</v>
      </c>
      <c r="B9" s="6"/>
      <c r="C9" s="56">
        <f t="shared" si="2"/>
        <v>1.8295200000000003</v>
      </c>
      <c r="D9" s="57">
        <f>[1]цены!J420</f>
        <v>1.6940000000000002</v>
      </c>
      <c r="E9" s="10"/>
      <c r="F9" s="6" t="s">
        <v>383</v>
      </c>
      <c r="G9" s="56">
        <f t="shared" si="0"/>
        <v>130.54932000000002</v>
      </c>
      <c r="H9" s="58">
        <f>[1]цены!J445</f>
        <v>120.879</v>
      </c>
      <c r="I9" s="11"/>
      <c r="J9" s="6" t="s">
        <v>384</v>
      </c>
      <c r="K9" s="56">
        <f t="shared" si="1"/>
        <v>25.789978799999997</v>
      </c>
      <c r="L9" s="57">
        <f>[1]цены!J391</f>
        <v>23.879609999999996</v>
      </c>
      <c r="M9" s="11"/>
      <c r="P9" s="208"/>
      <c r="Q9" s="208"/>
      <c r="R9" s="208"/>
      <c r="S9" s="208"/>
    </row>
    <row r="10" spans="1:19">
      <c r="A10" s="6" t="s">
        <v>385</v>
      </c>
      <c r="B10" s="6"/>
      <c r="C10" s="56">
        <f t="shared" si="2"/>
        <v>0</v>
      </c>
      <c r="D10" s="57">
        <f>[1]цены!J421</f>
        <v>0</v>
      </c>
      <c r="E10" s="10"/>
      <c r="F10" s="6" t="s">
        <v>386</v>
      </c>
      <c r="G10" s="56">
        <f t="shared" si="0"/>
        <v>0</v>
      </c>
      <c r="H10" s="58">
        <f>[1]цены!J446</f>
        <v>0</v>
      </c>
      <c r="I10" s="11"/>
      <c r="J10" s="6" t="s">
        <v>387</v>
      </c>
      <c r="K10" s="56">
        <f t="shared" si="1"/>
        <v>29.064683249999998</v>
      </c>
      <c r="L10" s="57">
        <f>[1]цены!J392</f>
        <v>26.911743749999996</v>
      </c>
      <c r="M10" s="11"/>
      <c r="P10" s="193"/>
      <c r="Q10" s="193"/>
      <c r="R10" s="193"/>
      <c r="S10" s="193"/>
    </row>
    <row r="11" spans="1:19">
      <c r="A11" s="6" t="s">
        <v>388</v>
      </c>
      <c r="B11" s="6"/>
      <c r="C11" s="56">
        <f t="shared" si="2"/>
        <v>4.134240000000001</v>
      </c>
      <c r="D11" s="57">
        <f>[1]цены!J422</f>
        <v>3.8280000000000003</v>
      </c>
      <c r="E11" s="10"/>
      <c r="F11" s="6" t="s">
        <v>389</v>
      </c>
      <c r="G11" s="56">
        <f>H11*1.08</f>
        <v>255.43188000000001</v>
      </c>
      <c r="H11" s="58">
        <f>[1]цены!J447</f>
        <v>236.511</v>
      </c>
      <c r="I11" s="11"/>
      <c r="J11" s="6" t="s">
        <v>390</v>
      </c>
      <c r="K11" s="56">
        <f>L11*1.08</f>
        <v>17.491626</v>
      </c>
      <c r="L11" s="57">
        <f>[1]цены!J393</f>
        <v>16.19595</v>
      </c>
      <c r="M11" s="11"/>
    </row>
    <row r="12" spans="1:19">
      <c r="A12" s="6" t="s">
        <v>391</v>
      </c>
      <c r="B12" s="6"/>
      <c r="C12" s="56">
        <f>D12*1.08</f>
        <v>4.3362000000000007</v>
      </c>
      <c r="D12" s="57">
        <f>[1]цены!J423</f>
        <v>4.0150000000000006</v>
      </c>
      <c r="E12" s="10"/>
      <c r="F12" s="6" t="s">
        <v>392</v>
      </c>
      <c r="G12" s="56">
        <f t="shared" si="0"/>
        <v>163.32624000000001</v>
      </c>
      <c r="H12" s="58">
        <f>[1]цены!J448</f>
        <v>151.22800000000001</v>
      </c>
      <c r="I12" s="11"/>
      <c r="J12" s="6" t="s">
        <v>393</v>
      </c>
      <c r="K12" s="56">
        <f t="shared" ref="K12:K15" si="3">L12*1.08</f>
        <v>19.47468825</v>
      </c>
      <c r="L12" s="57">
        <f>[1]цены!J394</f>
        <v>18.032118749999999</v>
      </c>
      <c r="M12" s="11"/>
    </row>
    <row r="13" spans="1:19">
      <c r="A13" s="6" t="s">
        <v>394</v>
      </c>
      <c r="B13" s="6"/>
      <c r="C13" s="56">
        <f>D13*1.08</f>
        <v>7.3656000000000015</v>
      </c>
      <c r="D13" s="57">
        <f>[1]цены!J424</f>
        <v>6.8200000000000012</v>
      </c>
      <c r="E13" s="10"/>
      <c r="F13" s="6" t="s">
        <v>395</v>
      </c>
      <c r="G13" s="56">
        <f>H13*1.08</f>
        <v>218.25936000000002</v>
      </c>
      <c r="H13" s="58">
        <f>[1]цены!J449</f>
        <v>202.09200000000001</v>
      </c>
      <c r="I13" s="11"/>
      <c r="J13" s="6" t="s">
        <v>396</v>
      </c>
      <c r="K13" s="56">
        <f t="shared" si="3"/>
        <v>20.878086149999998</v>
      </c>
      <c r="L13" s="57">
        <f>[1]цены!J395</f>
        <v>19.331561249999996</v>
      </c>
      <c r="M13" s="11"/>
    </row>
    <row r="14" spans="1:19">
      <c r="A14" s="6" t="s">
        <v>397</v>
      </c>
      <c r="B14" s="6"/>
      <c r="C14" s="56">
        <f>D14*1.08</f>
        <v>9.4564800000000009</v>
      </c>
      <c r="D14" s="57">
        <f>[1]цены!J425</f>
        <v>8.7560000000000002</v>
      </c>
      <c r="E14" s="10"/>
      <c r="F14" s="6" t="s">
        <v>398</v>
      </c>
      <c r="G14" s="56">
        <f>H14*1.08</f>
        <v>246.54564000000002</v>
      </c>
      <c r="H14" s="58">
        <f>[1]цены!J450</f>
        <v>228.28300000000002</v>
      </c>
      <c r="I14" s="11"/>
      <c r="J14" s="6" t="s">
        <v>399</v>
      </c>
      <c r="K14" s="56">
        <f t="shared" si="3"/>
        <v>23.735729700000004</v>
      </c>
      <c r="L14" s="57">
        <f>[1]цены!J396</f>
        <v>21.977527500000001</v>
      </c>
      <c r="M14" s="11"/>
    </row>
    <row r="15" spans="1:19">
      <c r="A15" s="6" t="s">
        <v>400</v>
      </c>
      <c r="B15" s="6"/>
      <c r="C15" s="56">
        <f t="shared" si="2"/>
        <v>7.9477200000000012</v>
      </c>
      <c r="D15" s="57">
        <f>[1]цены!J426</f>
        <v>7.3590000000000009</v>
      </c>
      <c r="E15" s="10"/>
      <c r="F15" s="6" t="s">
        <v>401</v>
      </c>
      <c r="G15" s="56">
        <f t="shared" si="0"/>
        <v>679.21524000000011</v>
      </c>
      <c r="H15" s="58">
        <f>[1]цены!J451</f>
        <v>628.90300000000002</v>
      </c>
      <c r="I15" s="11"/>
      <c r="J15" s="6" t="s">
        <v>402</v>
      </c>
      <c r="K15" s="56">
        <f t="shared" si="3"/>
        <v>28.72897875</v>
      </c>
      <c r="L15" s="57">
        <f>[1]цены!J397</f>
        <v>26.600906249999998</v>
      </c>
      <c r="M15" s="11"/>
      <c r="S15" s="16"/>
    </row>
    <row r="16" spans="1:19">
      <c r="A16" s="6" t="s">
        <v>403</v>
      </c>
      <c r="B16" s="6"/>
      <c r="C16" s="56">
        <f t="shared" si="2"/>
        <v>13.721400000000003</v>
      </c>
      <c r="D16" s="57">
        <f>[1]цены!J427</f>
        <v>12.705000000000002</v>
      </c>
      <c r="E16" s="10"/>
      <c r="F16" s="167" t="s">
        <v>404</v>
      </c>
      <c r="G16" s="168"/>
      <c r="H16" s="168"/>
      <c r="I16" s="168"/>
      <c r="J16" s="167" t="s">
        <v>405</v>
      </c>
      <c r="K16" s="168"/>
      <c r="L16" s="168"/>
      <c r="M16" s="168"/>
    </row>
    <row r="17" spans="1:17">
      <c r="A17" s="6" t="s">
        <v>406</v>
      </c>
      <c r="B17" s="6"/>
      <c r="C17" s="56">
        <f t="shared" si="2"/>
        <v>12.165120000000002</v>
      </c>
      <c r="D17" s="57">
        <f>[1]цены!J428</f>
        <v>11.264000000000001</v>
      </c>
      <c r="E17" s="10"/>
      <c r="F17" s="6" t="s">
        <v>407</v>
      </c>
      <c r="G17" s="56">
        <f t="shared" si="0"/>
        <v>21.518767799999999</v>
      </c>
      <c r="H17" s="58">
        <f>[1]цены!J375</f>
        <v>19.924784999999996</v>
      </c>
      <c r="I17" s="11"/>
      <c r="J17" s="6" t="s">
        <v>408</v>
      </c>
      <c r="K17" s="56">
        <f t="shared" ref="K17:K22" si="4">L17*1.08</f>
        <v>29.436473249999999</v>
      </c>
      <c r="L17" s="57">
        <f>[1]цены!J399</f>
        <v>27.255993749999998</v>
      </c>
      <c r="M17" s="9"/>
    </row>
    <row r="18" spans="1:17">
      <c r="A18" s="6" t="s">
        <v>409</v>
      </c>
      <c r="B18" s="6"/>
      <c r="C18" s="56">
        <f t="shared" si="2"/>
        <v>19.281240000000004</v>
      </c>
      <c r="D18" s="57">
        <f>[1]цены!J429</f>
        <v>17.853000000000002</v>
      </c>
      <c r="E18" s="10"/>
      <c r="F18" s="6" t="s">
        <v>410</v>
      </c>
      <c r="G18" s="56">
        <f t="shared" si="0"/>
        <v>25.802226000000001</v>
      </c>
      <c r="H18" s="58">
        <f>[1]цены!J376</f>
        <v>23.89095</v>
      </c>
      <c r="I18" s="11"/>
      <c r="J18" s="6" t="s">
        <v>411</v>
      </c>
      <c r="K18" s="56">
        <f t="shared" si="4"/>
        <v>32.25682845</v>
      </c>
      <c r="L18" s="57">
        <f>[1]цены!J400</f>
        <v>29.867433749999996</v>
      </c>
      <c r="M18" s="11"/>
    </row>
    <row r="19" spans="1:17">
      <c r="A19" s="6" t="s">
        <v>412</v>
      </c>
      <c r="B19" s="6"/>
      <c r="C19" s="56">
        <f t="shared" si="2"/>
        <v>18.758520000000001</v>
      </c>
      <c r="D19" s="57">
        <f>[1]цены!J430</f>
        <v>17.369</v>
      </c>
      <c r="E19" s="10"/>
      <c r="F19" s="6" t="s">
        <v>413</v>
      </c>
      <c r="G19" s="56">
        <f>H19*1.08</f>
        <v>28.097373149999999</v>
      </c>
      <c r="H19" s="58">
        <f>[1]цены!J377</f>
        <v>26.016086249999997</v>
      </c>
      <c r="I19" s="11"/>
      <c r="J19" s="6" t="s">
        <v>414</v>
      </c>
      <c r="K19" s="56">
        <f t="shared" si="4"/>
        <v>43.973462250000004</v>
      </c>
      <c r="L19" s="57">
        <f>[1]цены!J401</f>
        <v>40.716168750000001</v>
      </c>
      <c r="M19" s="11"/>
    </row>
    <row r="20" spans="1:17">
      <c r="A20" s="6" t="s">
        <v>415</v>
      </c>
      <c r="B20" s="6"/>
      <c r="C20" s="56">
        <f t="shared" si="2"/>
        <v>22.500720000000005</v>
      </c>
      <c r="D20" s="57">
        <f>[1]цены!J431</f>
        <v>20.834000000000003</v>
      </c>
      <c r="E20" s="10"/>
      <c r="F20" s="6" t="s">
        <v>416</v>
      </c>
      <c r="G20" s="56">
        <f t="shared" si="0"/>
        <v>38.517443999999998</v>
      </c>
      <c r="H20" s="58">
        <f>[1]цены!J378</f>
        <v>35.664299999999997</v>
      </c>
      <c r="I20" s="11"/>
      <c r="J20" s="6" t="s">
        <v>417</v>
      </c>
      <c r="K20" s="56">
        <f t="shared" si="4"/>
        <v>31.434844500000001</v>
      </c>
      <c r="L20" s="57">
        <f>[1]цены!J402</f>
        <v>29.106337499999999</v>
      </c>
      <c r="M20" s="11"/>
    </row>
    <row r="21" spans="1:17">
      <c r="A21" s="6" t="s">
        <v>418</v>
      </c>
      <c r="B21" s="6"/>
      <c r="C21" s="56">
        <f t="shared" si="2"/>
        <v>25.720200000000002</v>
      </c>
      <c r="D21" s="57">
        <f>[1]цены!J432</f>
        <v>23.815000000000001</v>
      </c>
      <c r="E21" s="10"/>
      <c r="F21" s="6" t="s">
        <v>419</v>
      </c>
      <c r="G21" s="56">
        <f t="shared" si="0"/>
        <v>24.68149785</v>
      </c>
      <c r="H21" s="58">
        <f>[1]цены!J379</f>
        <v>22.853238749999999</v>
      </c>
      <c r="I21" s="11"/>
      <c r="J21" s="6" t="s">
        <v>420</v>
      </c>
      <c r="K21" s="56">
        <f t="shared" si="4"/>
        <v>20.817068850000002</v>
      </c>
      <c r="L21" s="57">
        <f>[1]цены!J403</f>
        <v>19.275063750000001</v>
      </c>
      <c r="M21" s="11"/>
    </row>
    <row r="22" spans="1:17">
      <c r="A22" s="6" t="s">
        <v>421</v>
      </c>
      <c r="B22" s="6"/>
      <c r="C22" s="56">
        <f t="shared" si="2"/>
        <v>38.526840000000007</v>
      </c>
      <c r="D22" s="57">
        <f>[1]цены!J433</f>
        <v>35.673000000000002</v>
      </c>
      <c r="E22" s="10"/>
      <c r="F22" s="6" t="s">
        <v>422</v>
      </c>
      <c r="G22" s="56">
        <f>H22*1.08</f>
        <v>27.800597249999999</v>
      </c>
      <c r="H22" s="58">
        <f>[1]цены!J380</f>
        <v>25.741293749999997</v>
      </c>
      <c r="I22" s="11"/>
      <c r="J22" s="6" t="s">
        <v>423</v>
      </c>
      <c r="K22" s="56">
        <f t="shared" si="4"/>
        <v>22.311992700000001</v>
      </c>
      <c r="L22" s="57">
        <f>[1]цены!J404</f>
        <v>20.659252500000001</v>
      </c>
      <c r="M22" s="11"/>
      <c r="Q22" s="19"/>
    </row>
    <row r="23" spans="1:17">
      <c r="A23" s="6" t="s">
        <v>424</v>
      </c>
      <c r="B23" s="6"/>
      <c r="C23" s="56">
        <f t="shared" si="2"/>
        <v>41.793840000000003</v>
      </c>
      <c r="D23" s="57">
        <f>[1]цены!J434</f>
        <v>38.698</v>
      </c>
      <c r="E23" s="10"/>
      <c r="F23" s="6" t="s">
        <v>425</v>
      </c>
      <c r="G23" s="56">
        <f t="shared" si="0"/>
        <v>16.769587949999998</v>
      </c>
      <c r="H23" s="58">
        <f>[1]цены!J381</f>
        <v>15.527396249999999</v>
      </c>
      <c r="I23" s="11"/>
      <c r="J23" s="6" t="s">
        <v>426</v>
      </c>
      <c r="K23" s="56">
        <f>L23*1.08</f>
        <v>25.373027250000003</v>
      </c>
      <c r="L23" s="57">
        <f>[1]цены!J405</f>
        <v>23.493543750000001</v>
      </c>
      <c r="M23" s="11"/>
      <c r="Q23" s="19"/>
    </row>
    <row r="24" spans="1:17">
      <c r="A24" s="6" t="s">
        <v>427</v>
      </c>
      <c r="B24" s="6"/>
      <c r="C24" s="56">
        <f t="shared" si="2"/>
        <v>28.072440000000004</v>
      </c>
      <c r="D24" s="57">
        <f>[1]цены!J435</f>
        <v>25.993000000000002</v>
      </c>
      <c r="E24" s="10"/>
      <c r="F24" s="6" t="s">
        <v>428</v>
      </c>
      <c r="G24" s="56">
        <f t="shared" si="0"/>
        <v>18.671293800000001</v>
      </c>
      <c r="H24" s="58">
        <f>[1]цены!J382</f>
        <v>17.288235</v>
      </c>
      <c r="I24" s="11"/>
      <c r="J24" s="6" t="s">
        <v>429</v>
      </c>
      <c r="K24" s="56">
        <f t="shared" ref="K24:K25" si="5">L24*1.08</f>
        <v>27.528971850000001</v>
      </c>
      <c r="L24" s="57">
        <f>[1]цены!J406</f>
        <v>25.489788749999999</v>
      </c>
      <c r="M24" s="11"/>
      <c r="Q24" s="19"/>
    </row>
    <row r="25" spans="1:17">
      <c r="A25" s="6" t="s">
        <v>430</v>
      </c>
      <c r="B25" s="6"/>
      <c r="C25" s="56">
        <f t="shared" si="2"/>
        <v>58.128840000000011</v>
      </c>
      <c r="D25" s="57">
        <f>[1]цены!J436</f>
        <v>53.823000000000008</v>
      </c>
      <c r="E25" s="10"/>
      <c r="F25" s="6" t="s">
        <v>431</v>
      </c>
      <c r="G25" s="56">
        <f>H25*1.08</f>
        <v>20.003504849999999</v>
      </c>
      <c r="H25" s="58">
        <f>[1]цены!J383</f>
        <v>18.521763749999998</v>
      </c>
      <c r="I25" s="11"/>
      <c r="J25" s="6" t="s">
        <v>432</v>
      </c>
      <c r="K25" s="56">
        <f t="shared" si="5"/>
        <v>34.2917226</v>
      </c>
      <c r="L25" s="57">
        <f>[1]цены!J407</f>
        <v>31.751594999999998</v>
      </c>
      <c r="M25" s="11"/>
      <c r="Q25" s="19"/>
    </row>
    <row r="26" spans="1:17">
      <c r="A26" s="6" t="s">
        <v>433</v>
      </c>
      <c r="B26" s="20"/>
      <c r="C26" s="56">
        <f t="shared" si="2"/>
        <v>34.071840000000002</v>
      </c>
      <c r="D26" s="57">
        <f>[1]цены!J437</f>
        <v>31.548000000000002</v>
      </c>
      <c r="E26" s="21"/>
      <c r="F26" s="6" t="s">
        <v>434</v>
      </c>
      <c r="G26" s="56">
        <f t="shared" si="0"/>
        <v>22.749283349999999</v>
      </c>
      <c r="H26" s="58">
        <f>[1]цены!J384</f>
        <v>21.064151249999998</v>
      </c>
      <c r="I26" s="11"/>
      <c r="J26" s="167" t="s">
        <v>435</v>
      </c>
      <c r="K26" s="168"/>
      <c r="L26" s="168"/>
      <c r="M26" s="168"/>
      <c r="Q26" s="19"/>
    </row>
    <row r="27" spans="1:17">
      <c r="A27" s="6" t="s">
        <v>436</v>
      </c>
      <c r="B27" s="6"/>
      <c r="C27" s="56">
        <f t="shared" si="2"/>
        <v>40.570200000000007</v>
      </c>
      <c r="D27" s="57">
        <f>[1]цены!J438</f>
        <v>37.565000000000005</v>
      </c>
      <c r="E27" s="10"/>
      <c r="F27" s="6" t="s">
        <v>437</v>
      </c>
      <c r="G27" s="56">
        <f t="shared" si="0"/>
        <v>27.528971850000001</v>
      </c>
      <c r="H27" s="58">
        <f>[1]цены!J385</f>
        <v>25.489788749999999</v>
      </c>
      <c r="I27" s="11"/>
      <c r="J27" s="6" t="s">
        <v>438</v>
      </c>
      <c r="K27" s="56">
        <f t="shared" ref="K27:K32" si="6">L27*1.08</f>
        <v>37.527717150000001</v>
      </c>
      <c r="L27" s="57">
        <f>[1]цены!J409</f>
        <v>34.747886250000001</v>
      </c>
      <c r="M27" s="11"/>
      <c r="Q27" s="19"/>
    </row>
    <row r="28" spans="1:17">
      <c r="A28" s="6" t="s">
        <v>439</v>
      </c>
      <c r="B28" s="6"/>
      <c r="C28" s="56">
        <f t="shared" si="2"/>
        <v>53.768880000000003</v>
      </c>
      <c r="D28" s="57">
        <f>[1]цены!J439</f>
        <v>49.786000000000001</v>
      </c>
      <c r="E28" s="10"/>
      <c r="F28" s="6"/>
      <c r="G28" s="7"/>
      <c r="H28" s="58"/>
      <c r="I28" s="11"/>
      <c r="J28" s="6" t="s">
        <v>440</v>
      </c>
      <c r="K28" s="56">
        <f t="shared" si="6"/>
        <v>50.516966250000003</v>
      </c>
      <c r="L28" s="57">
        <f>[1]цены!J410</f>
        <v>46.774968749999999</v>
      </c>
      <c r="M28" s="11"/>
      <c r="Q28" s="19"/>
    </row>
    <row r="29" spans="1:17">
      <c r="A29" s="6" t="s">
        <v>441</v>
      </c>
      <c r="B29" s="6"/>
      <c r="C29" s="56">
        <f t="shared" si="2"/>
        <v>37.350720000000003</v>
      </c>
      <c r="D29" s="57">
        <f>[1]цены!J440</f>
        <v>34.584000000000003</v>
      </c>
      <c r="E29" s="10"/>
      <c r="F29" s="6"/>
      <c r="G29" s="7"/>
      <c r="H29" s="58"/>
      <c r="I29" s="11"/>
      <c r="J29" s="6" t="s">
        <v>442</v>
      </c>
      <c r="K29" s="56">
        <f t="shared" si="6"/>
        <v>26.61371235</v>
      </c>
      <c r="L29" s="57">
        <f>[1]цены!J411</f>
        <v>24.64232625</v>
      </c>
      <c r="M29" s="11"/>
      <c r="Q29" s="19"/>
    </row>
    <row r="30" spans="1:17">
      <c r="A30" s="205" t="s">
        <v>354</v>
      </c>
      <c r="B30" s="205"/>
      <c r="C30" s="205"/>
      <c r="D30" s="205"/>
      <c r="E30" s="206"/>
      <c r="J30" s="6" t="s">
        <v>443</v>
      </c>
      <c r="K30" s="56">
        <f t="shared" si="6"/>
        <v>30.274750350000005</v>
      </c>
      <c r="L30" s="57">
        <f>[1]цены!J412</f>
        <v>28.032176250000003</v>
      </c>
      <c r="M30" s="11"/>
      <c r="Q30" s="19"/>
    </row>
    <row r="31" spans="1:17">
      <c r="A31" s="177"/>
      <c r="B31" s="177"/>
      <c r="C31" s="177"/>
      <c r="D31" s="177"/>
      <c r="E31" s="207"/>
      <c r="J31" s="6" t="s">
        <v>444</v>
      </c>
      <c r="K31" s="56">
        <f t="shared" si="6"/>
        <v>36.640888650000001</v>
      </c>
      <c r="L31" s="57">
        <f>[1]цены!J413</f>
        <v>33.926748750000002</v>
      </c>
      <c r="M31" s="11"/>
      <c r="Q31" s="19"/>
    </row>
    <row r="32" spans="1:17">
      <c r="A32" s="177"/>
      <c r="B32" s="177"/>
      <c r="C32" s="177"/>
      <c r="D32" s="177"/>
      <c r="E32" s="207"/>
      <c r="J32" s="6" t="s">
        <v>445</v>
      </c>
      <c r="K32" s="56">
        <f t="shared" si="6"/>
        <v>40.912099650000002</v>
      </c>
      <c r="L32" s="57">
        <f>[1]цены!J414</f>
        <v>37.881573750000001</v>
      </c>
      <c r="M32" s="11"/>
      <c r="Q32" s="19"/>
    </row>
    <row r="33" spans="1:17" ht="18.75" customHeight="1">
      <c r="A33" s="177"/>
      <c r="B33" s="177"/>
      <c r="C33" s="177"/>
      <c r="D33" s="177"/>
      <c r="E33" s="207"/>
      <c r="Q33" s="19"/>
    </row>
    <row r="34" spans="1:17">
      <c r="A34" s="177"/>
      <c r="B34" s="177"/>
      <c r="C34" s="177"/>
      <c r="D34" s="177"/>
      <c r="E34" s="207"/>
      <c r="J34" s="54"/>
      <c r="K34" s="54"/>
      <c r="L34" s="54"/>
      <c r="M34" s="54"/>
      <c r="Q34" s="19"/>
    </row>
    <row r="35" spans="1:17">
      <c r="A35" s="177"/>
      <c r="B35" s="177"/>
      <c r="C35" s="177"/>
      <c r="D35" s="177"/>
      <c r="E35" s="207"/>
      <c r="F35" s="5"/>
      <c r="G35" s="5"/>
      <c r="H35" s="55"/>
      <c r="I35" s="5"/>
      <c r="Q35" s="19"/>
    </row>
    <row r="36" spans="1:17">
      <c r="A36" s="177"/>
      <c r="B36" s="177"/>
      <c r="C36" s="177"/>
      <c r="D36" s="177"/>
      <c r="E36" s="207"/>
      <c r="F36" s="5"/>
      <c r="G36" s="5"/>
      <c r="H36" s="55"/>
      <c r="I36" s="5"/>
      <c r="Q36" s="19"/>
    </row>
    <row r="37" spans="1:17" ht="19.5" thickBot="1">
      <c r="A37" s="177"/>
      <c r="B37" s="177"/>
      <c r="C37" s="177"/>
      <c r="D37" s="177"/>
      <c r="E37" s="207"/>
    </row>
    <row r="38" spans="1:17" ht="19.5" thickBot="1">
      <c r="A38" s="177"/>
      <c r="B38" s="177"/>
      <c r="C38" s="177"/>
      <c r="D38" s="177"/>
      <c r="E38" s="207"/>
      <c r="F38" s="167" t="s">
        <v>363</v>
      </c>
      <c r="G38" s="168"/>
      <c r="H38" s="168"/>
      <c r="I38" s="169"/>
      <c r="J38" s="188" t="s">
        <v>364</v>
      </c>
      <c r="K38" s="189"/>
      <c r="L38" s="189"/>
      <c r="M38" s="190"/>
    </row>
    <row r="50" spans="15:15">
      <c r="O50" s="37"/>
    </row>
    <row r="66" spans="16:16">
      <c r="P66" s="39"/>
    </row>
    <row r="80" spans="16:16" ht="15" customHeight="1"/>
    <row r="81" spans="14:17" ht="15" customHeight="1"/>
    <row r="82" spans="14:17" ht="15" customHeight="1">
      <c r="N82" s="5"/>
    </row>
    <row r="83" spans="14:17" ht="15" customHeight="1">
      <c r="N83" s="5"/>
    </row>
    <row r="84" spans="14:17" ht="15" customHeight="1">
      <c r="N84" s="42"/>
    </row>
    <row r="85" spans="14:17" ht="15" customHeight="1">
      <c r="N85" s="5"/>
    </row>
    <row r="86" spans="14:17" ht="15" customHeight="1">
      <c r="N86" s="5"/>
    </row>
    <row r="87" spans="14:17" ht="15" customHeight="1"/>
    <row r="94" spans="14:17">
      <c r="Q94" s="1" t="s">
        <v>321</v>
      </c>
    </row>
    <row r="95" spans="14:17" ht="18.75" customHeight="1"/>
    <row r="97" spans="14:16" ht="15" customHeight="1"/>
    <row r="104" spans="14:16">
      <c r="N104" s="5"/>
      <c r="O104" s="5"/>
    </row>
    <row r="106" spans="14:16" ht="18.75" customHeight="1"/>
    <row r="107" spans="14:16">
      <c r="P107" s="5"/>
    </row>
    <row r="127" ht="18.75" customHeight="1"/>
  </sheetData>
  <mergeCells count="17">
    <mergeCell ref="A30:E38"/>
    <mergeCell ref="F38:I38"/>
    <mergeCell ref="J38:M38"/>
    <mergeCell ref="P9:S9"/>
    <mergeCell ref="P10:S10"/>
    <mergeCell ref="F16:I16"/>
    <mergeCell ref="J16:M16"/>
    <mergeCell ref="J26:M26"/>
    <mergeCell ref="D1:I2"/>
    <mergeCell ref="J1:M2"/>
    <mergeCell ref="P1:Q1"/>
    <mergeCell ref="P3:S3"/>
    <mergeCell ref="A4:E4"/>
    <mergeCell ref="F4:I4"/>
    <mergeCell ref="J4:M4"/>
    <mergeCell ref="P4:S4"/>
    <mergeCell ref="A1:A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B8D49D1C-BBC3-4602-869E-704A43D92003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A5:A29</xm:sqref>
        </x14:conditionalFormatting>
        <x14:conditionalFormatting xmlns:xm="http://schemas.microsoft.com/office/excel/2006/main">
          <x14:cfRule type="expression" priority="6" id="{7F107F7B-A3E7-4D37-8E3B-4253EF6D938C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F28:F29</xm:sqref>
        </x14:conditionalFormatting>
        <x14:conditionalFormatting xmlns:xm="http://schemas.microsoft.com/office/excel/2006/main">
          <x14:cfRule type="expression" priority="5" id="{1EC9C280-64EF-4A50-931C-A97EBE956F50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F17:F27</xm:sqref>
        </x14:conditionalFormatting>
        <x14:conditionalFormatting xmlns:xm="http://schemas.microsoft.com/office/excel/2006/main">
          <x14:cfRule type="expression" priority="4" id="{D45A6B5C-1213-4FDA-94E4-34081570D957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F5:F15</xm:sqref>
        </x14:conditionalFormatting>
        <x14:conditionalFormatting xmlns:xm="http://schemas.microsoft.com/office/excel/2006/main">
          <x14:cfRule type="expression" priority="3" id="{F32E3BD0-2149-4CFF-90FE-CA3142B4A46D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J17:J25</xm:sqref>
        </x14:conditionalFormatting>
        <x14:conditionalFormatting xmlns:xm="http://schemas.microsoft.com/office/excel/2006/main">
          <x14:cfRule type="expression" priority="2" id="{EC113A8F-A46C-4101-A598-F2DF70D365FB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J27:J32</xm:sqref>
        </x14:conditionalFormatting>
        <x14:conditionalFormatting xmlns:xm="http://schemas.microsoft.com/office/excel/2006/main">
          <x14:cfRule type="expression" priority="1" id="{68FA8A2E-1B4C-4D90-8750-4B81A1BE4BC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J5:J15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view="pageBreakPreview" zoomScale="60" zoomScaleNormal="50" workbookViewId="0">
      <selection activeCell="A7" sqref="A7"/>
    </sheetView>
  </sheetViews>
  <sheetFormatPr defaultRowHeight="18.75"/>
  <cols>
    <col min="1" max="1" width="49.5703125" style="1" customWidth="1"/>
    <col min="2" max="2" width="17.140625" style="1" customWidth="1"/>
    <col min="3" max="3" width="11.7109375" style="1" customWidth="1"/>
    <col min="4" max="4" width="17.140625" style="1" customWidth="1"/>
    <col min="5" max="5" width="69.42578125" style="1" bestFit="1" customWidth="1"/>
    <col min="6" max="6" width="20.28515625" style="1" customWidth="1"/>
    <col min="7" max="7" width="17.42578125" style="157" customWidth="1"/>
    <col min="8" max="8" width="10.7109375" style="1" hidden="1" customWidth="1"/>
    <col min="9" max="16384" width="9.140625" style="1"/>
  </cols>
  <sheetData>
    <row r="1" spans="1:8" ht="18.75" customHeight="1">
      <c r="A1" s="191"/>
      <c r="B1" s="156"/>
      <c r="C1" s="203" t="s">
        <v>589</v>
      </c>
      <c r="D1" s="203"/>
      <c r="E1" s="203"/>
      <c r="F1" s="203"/>
      <c r="G1" s="203"/>
      <c r="H1" s="158"/>
    </row>
    <row r="2" spans="1:8" ht="104.25" customHeight="1">
      <c r="A2" s="191"/>
      <c r="B2" s="156"/>
      <c r="C2" s="209"/>
      <c r="D2" s="209"/>
      <c r="E2" s="209"/>
      <c r="F2" s="209"/>
      <c r="G2" s="209"/>
      <c r="H2" s="158"/>
    </row>
    <row r="3" spans="1:8" ht="121.5" customHeight="1">
      <c r="A3" s="3" t="s">
        <v>1</v>
      </c>
      <c r="B3" s="4" t="s">
        <v>365</v>
      </c>
      <c r="C3" s="4" t="s">
        <v>3</v>
      </c>
      <c r="D3" s="4" t="s">
        <v>366</v>
      </c>
      <c r="E3" s="3" t="s">
        <v>1</v>
      </c>
      <c r="F3" s="4" t="s">
        <v>365</v>
      </c>
      <c r="G3" s="4" t="s">
        <v>4</v>
      </c>
      <c r="H3" s="4" t="s">
        <v>5</v>
      </c>
    </row>
    <row r="4" spans="1:8">
      <c r="A4" s="167" t="s">
        <v>569</v>
      </c>
      <c r="B4" s="168"/>
      <c r="C4" s="168"/>
      <c r="D4" s="168"/>
      <c r="E4" s="167" t="s">
        <v>488</v>
      </c>
      <c r="F4" s="168"/>
      <c r="G4" s="168"/>
      <c r="H4" s="168"/>
    </row>
    <row r="5" spans="1:8">
      <c r="A5" s="135" t="s">
        <v>489</v>
      </c>
      <c r="B5" s="56">
        <f>IF(D5&gt;0,D5*1.05,"  ")</f>
        <v>144.96037499999997</v>
      </c>
      <c r="C5" s="154"/>
      <c r="D5" s="57">
        <f>[1]цены!J453</f>
        <v>138.05749999999998</v>
      </c>
      <c r="E5" s="135" t="s">
        <v>490</v>
      </c>
      <c r="F5" s="56">
        <f>G5*1.05</f>
        <v>3.7070249999999998</v>
      </c>
      <c r="G5" s="58">
        <f>[1]цены!J500</f>
        <v>3.5304999999999995</v>
      </c>
      <c r="H5" s="9"/>
    </row>
    <row r="6" spans="1:8">
      <c r="A6" s="135" t="s">
        <v>491</v>
      </c>
      <c r="B6" s="56">
        <f t="shared" ref="B6:B50" si="0">IF(D6&gt;0,D6*1.05,"  ")</f>
        <v>177.40589999999997</v>
      </c>
      <c r="C6" s="7"/>
      <c r="D6" s="57">
        <f>[1]цены!J454</f>
        <v>168.95799999999997</v>
      </c>
      <c r="E6" s="135" t="s">
        <v>492</v>
      </c>
      <c r="F6" s="56">
        <f t="shared" ref="F6:F40" si="1">G6*1.05</f>
        <v>4.2020999999999997</v>
      </c>
      <c r="G6" s="58">
        <f>[1]цены!J501</f>
        <v>4.0019999999999998</v>
      </c>
      <c r="H6" s="11"/>
    </row>
    <row r="7" spans="1:8">
      <c r="A7" s="135" t="s">
        <v>493</v>
      </c>
      <c r="B7" s="56">
        <f t="shared" si="0"/>
        <v>60.507824999999997</v>
      </c>
      <c r="C7" s="7"/>
      <c r="D7" s="57">
        <f>[1]цены!J455</f>
        <v>57.626499999999993</v>
      </c>
      <c r="E7" s="135" t="s">
        <v>494</v>
      </c>
      <c r="F7" s="56">
        <f t="shared" si="1"/>
        <v>5.5061999999999989</v>
      </c>
      <c r="G7" s="58">
        <f>[1]цены!J502</f>
        <v>5.2439999999999989</v>
      </c>
      <c r="H7" s="11"/>
    </row>
    <row r="8" spans="1:8">
      <c r="A8" s="135" t="s">
        <v>495</v>
      </c>
      <c r="B8" s="56">
        <f t="shared" si="0"/>
        <v>81.663224999999997</v>
      </c>
      <c r="C8" s="7"/>
      <c r="D8" s="57">
        <f>[1]цены!J456</f>
        <v>77.774499999999989</v>
      </c>
      <c r="E8" s="135" t="s">
        <v>496</v>
      </c>
      <c r="F8" s="56">
        <f t="shared" si="1"/>
        <v>6.0857999999999999</v>
      </c>
      <c r="G8" s="58">
        <f>[1]цены!J503</f>
        <v>5.7959999999999994</v>
      </c>
      <c r="H8" s="11"/>
    </row>
    <row r="9" spans="1:8">
      <c r="A9" s="135" t="s">
        <v>497</v>
      </c>
      <c r="B9" s="56">
        <f t="shared" si="0"/>
        <v>120.423975</v>
      </c>
      <c r="C9" s="7"/>
      <c r="D9" s="57">
        <f>[1]цены!J457</f>
        <v>114.6895</v>
      </c>
      <c r="E9" s="135" t="s">
        <v>498</v>
      </c>
      <c r="F9" s="56">
        <f t="shared" si="1"/>
        <v>2.7772499999999996</v>
      </c>
      <c r="G9" s="58">
        <f>[1]цены!J504</f>
        <v>2.6449999999999996</v>
      </c>
      <c r="H9" s="11"/>
    </row>
    <row r="10" spans="1:8">
      <c r="A10" s="135" t="s">
        <v>499</v>
      </c>
      <c r="B10" s="56">
        <f t="shared" si="0"/>
        <v>132.31784999999999</v>
      </c>
      <c r="C10" s="7"/>
      <c r="D10" s="57">
        <f>[1]цены!J458</f>
        <v>126.01699999999998</v>
      </c>
      <c r="E10" s="135" t="s">
        <v>500</v>
      </c>
      <c r="F10" s="56">
        <f t="shared" si="1"/>
        <v>3.1395</v>
      </c>
      <c r="G10" s="58">
        <f>[1]цены!J505</f>
        <v>2.9899999999999998</v>
      </c>
      <c r="H10" s="11"/>
    </row>
    <row r="11" spans="1:8">
      <c r="A11" s="135" t="s">
        <v>501</v>
      </c>
      <c r="B11" s="56">
        <f t="shared" si="0"/>
        <v>99.389324999999999</v>
      </c>
      <c r="C11" s="7"/>
      <c r="D11" s="57">
        <f>[1]цены!J459</f>
        <v>94.656499999999994</v>
      </c>
      <c r="E11" s="135" t="s">
        <v>502</v>
      </c>
      <c r="F11" s="56">
        <f t="shared" si="1"/>
        <v>3.658725</v>
      </c>
      <c r="G11" s="58">
        <f>[1]цены!J506</f>
        <v>3.4844999999999997</v>
      </c>
      <c r="H11" s="11"/>
    </row>
    <row r="12" spans="1:8">
      <c r="A12" s="135" t="s">
        <v>503</v>
      </c>
      <c r="B12" s="56">
        <f t="shared" si="0"/>
        <v>70.421400000000006</v>
      </c>
      <c r="C12" s="7"/>
      <c r="D12" s="57">
        <f>[1]цены!J460</f>
        <v>67.067999999999998</v>
      </c>
      <c r="E12" s="135" t="s">
        <v>504</v>
      </c>
      <c r="F12" s="56">
        <f t="shared" si="1"/>
        <v>4.214175</v>
      </c>
      <c r="G12" s="58">
        <f>[1]цены!J507</f>
        <v>4.0134999999999996</v>
      </c>
      <c r="H12" s="11"/>
    </row>
    <row r="13" spans="1:8">
      <c r="A13" s="135" t="s">
        <v>505</v>
      </c>
      <c r="B13" s="56">
        <f t="shared" si="0"/>
        <v>132.93367499999999</v>
      </c>
      <c r="C13" s="7"/>
      <c r="D13" s="57">
        <f>[1]цены!J461</f>
        <v>126.6035</v>
      </c>
      <c r="E13" s="135" t="s">
        <v>506</v>
      </c>
      <c r="F13" s="56">
        <f t="shared" si="1"/>
        <v>3.3809999999999998</v>
      </c>
      <c r="G13" s="58">
        <f>[1]цены!J508</f>
        <v>3.2199999999999998</v>
      </c>
      <c r="H13" s="11"/>
    </row>
    <row r="14" spans="1:8">
      <c r="A14" s="135" t="s">
        <v>507</v>
      </c>
      <c r="B14" s="56">
        <f t="shared" si="0"/>
        <v>155.90032500000001</v>
      </c>
      <c r="C14" s="7"/>
      <c r="D14" s="57">
        <f>[1]цены!J462</f>
        <v>148.47650000000002</v>
      </c>
      <c r="E14" s="135" t="s">
        <v>508</v>
      </c>
      <c r="F14" s="56">
        <f t="shared" si="1"/>
        <v>3.8157000000000001</v>
      </c>
      <c r="G14" s="58">
        <f>[1]цены!J509</f>
        <v>3.6339999999999999</v>
      </c>
      <c r="H14" s="11"/>
    </row>
    <row r="15" spans="1:8">
      <c r="A15" s="135" t="s">
        <v>509</v>
      </c>
      <c r="B15" s="56">
        <f t="shared" si="0"/>
        <v>80.069325000000006</v>
      </c>
      <c r="C15" s="7"/>
      <c r="D15" s="57">
        <f>[1]цены!J463</f>
        <v>76.256500000000003</v>
      </c>
      <c r="E15" s="135" t="s">
        <v>510</v>
      </c>
      <c r="F15" s="56">
        <f t="shared" si="1"/>
        <v>4.4798249999999999</v>
      </c>
      <c r="G15" s="58">
        <f>[1]цены!J510</f>
        <v>4.2664999999999997</v>
      </c>
      <c r="H15" s="11"/>
    </row>
    <row r="16" spans="1:8">
      <c r="A16" s="135" t="s">
        <v>511</v>
      </c>
      <c r="B16" s="56">
        <f t="shared" si="0"/>
        <v>90.767775</v>
      </c>
      <c r="C16" s="7"/>
      <c r="D16" s="57">
        <f>[1]цены!J464</f>
        <v>86.445499999999996</v>
      </c>
      <c r="E16" s="135" t="s">
        <v>510</v>
      </c>
      <c r="F16" s="56">
        <f t="shared" si="1"/>
        <v>5.1197999999999997</v>
      </c>
      <c r="G16" s="58">
        <f>[1]цены!J511</f>
        <v>4.8759999999999994</v>
      </c>
      <c r="H16" s="11"/>
    </row>
    <row r="17" spans="1:8">
      <c r="A17" s="135" t="s">
        <v>512</v>
      </c>
      <c r="B17" s="56">
        <f t="shared" si="0"/>
        <v>70.783649999999994</v>
      </c>
      <c r="C17" s="7"/>
      <c r="D17" s="57">
        <f>[1]цены!J465</f>
        <v>67.412999999999997</v>
      </c>
      <c r="E17" s="135" t="s">
        <v>513</v>
      </c>
      <c r="F17" s="56">
        <f t="shared" si="1"/>
        <v>2.7772499999999996</v>
      </c>
      <c r="G17" s="58">
        <f>[1]цены!J512</f>
        <v>2.6449999999999996</v>
      </c>
      <c r="H17" s="11"/>
    </row>
    <row r="18" spans="1:8">
      <c r="A18" s="135" t="s">
        <v>509</v>
      </c>
      <c r="B18" s="56">
        <f t="shared" si="0"/>
        <v>80.069325000000006</v>
      </c>
      <c r="C18" s="7"/>
      <c r="D18" s="57">
        <f>[1]цены!J466</f>
        <v>76.256500000000003</v>
      </c>
      <c r="E18" s="135" t="s">
        <v>514</v>
      </c>
      <c r="F18" s="56">
        <f t="shared" si="1"/>
        <v>3.1395</v>
      </c>
      <c r="G18" s="58">
        <f>[1]цены!J513</f>
        <v>2.9899999999999998</v>
      </c>
      <c r="H18" s="11"/>
    </row>
    <row r="19" spans="1:8">
      <c r="A19" s="135" t="s">
        <v>515</v>
      </c>
      <c r="B19" s="56">
        <f t="shared" si="0"/>
        <v>106.6947</v>
      </c>
      <c r="C19" s="7"/>
      <c r="D19" s="57">
        <f>[1]цены!J467</f>
        <v>101.61399999999999</v>
      </c>
      <c r="E19" s="135" t="s">
        <v>516</v>
      </c>
      <c r="F19" s="56">
        <f t="shared" si="1"/>
        <v>3.658725</v>
      </c>
      <c r="G19" s="58">
        <f>[1]цены!J514</f>
        <v>3.4844999999999997</v>
      </c>
      <c r="H19" s="11"/>
    </row>
    <row r="20" spans="1:8">
      <c r="A20" s="135" t="s">
        <v>517</v>
      </c>
      <c r="B20" s="56">
        <f t="shared" si="0"/>
        <v>142.21935000000002</v>
      </c>
      <c r="C20" s="7"/>
      <c r="D20" s="57">
        <f>[1]цены!J468</f>
        <v>135.447</v>
      </c>
      <c r="E20" s="135" t="s">
        <v>518</v>
      </c>
      <c r="F20" s="56">
        <f t="shared" si="1"/>
        <v>4.214175</v>
      </c>
      <c r="G20" s="58">
        <f>[1]цены!J515</f>
        <v>4.0134999999999996</v>
      </c>
      <c r="H20" s="11"/>
    </row>
    <row r="21" spans="1:8">
      <c r="A21" s="135" t="s">
        <v>519</v>
      </c>
      <c r="B21" s="56">
        <f t="shared" si="0"/>
        <v>40.572000000000003</v>
      </c>
      <c r="C21" s="7"/>
      <c r="D21" s="57">
        <f>[1]цены!J469</f>
        <v>38.64</v>
      </c>
      <c r="E21" s="135" t="s">
        <v>520</v>
      </c>
      <c r="F21" s="56">
        <f t="shared" si="1"/>
        <v>2.7772499999999996</v>
      </c>
      <c r="G21" s="58">
        <f>[1]цены!J516</f>
        <v>2.6449999999999996</v>
      </c>
      <c r="H21" s="11"/>
    </row>
    <row r="22" spans="1:8">
      <c r="A22" s="135" t="s">
        <v>521</v>
      </c>
      <c r="B22" s="56">
        <f t="shared" si="0"/>
        <v>50.35275</v>
      </c>
      <c r="C22" s="7"/>
      <c r="D22" s="57">
        <f>[1]цены!J470</f>
        <v>47.954999999999998</v>
      </c>
      <c r="E22" s="135" t="s">
        <v>522</v>
      </c>
      <c r="F22" s="56">
        <f t="shared" si="1"/>
        <v>3.1395</v>
      </c>
      <c r="G22" s="58">
        <f>[1]цены!J517</f>
        <v>2.9899999999999998</v>
      </c>
      <c r="H22" s="11"/>
    </row>
    <row r="23" spans="1:8">
      <c r="A23" s="135" t="s">
        <v>523</v>
      </c>
      <c r="B23" s="56">
        <f t="shared" si="0"/>
        <v>50.256149999999991</v>
      </c>
      <c r="C23" s="7"/>
      <c r="D23" s="57">
        <f>[1]цены!J471</f>
        <v>47.862999999999992</v>
      </c>
      <c r="E23" s="135" t="s">
        <v>524</v>
      </c>
      <c r="F23" s="56">
        <f t="shared" si="1"/>
        <v>3.658725</v>
      </c>
      <c r="G23" s="58">
        <f>[1]цены!J518</f>
        <v>3.4844999999999997</v>
      </c>
      <c r="H23" s="11"/>
    </row>
    <row r="24" spans="1:8">
      <c r="A24" s="135" t="s">
        <v>525</v>
      </c>
      <c r="B24" s="56">
        <f t="shared" si="0"/>
        <v>55.822724999999984</v>
      </c>
      <c r="C24" s="7"/>
      <c r="D24" s="57">
        <f>[1]цены!J472</f>
        <v>53.164499999999983</v>
      </c>
      <c r="E24" s="135" t="s">
        <v>526</v>
      </c>
      <c r="F24" s="56">
        <f t="shared" si="1"/>
        <v>4.214175</v>
      </c>
      <c r="G24" s="58">
        <f>[1]цены!J519</f>
        <v>4.0134999999999996</v>
      </c>
      <c r="H24" s="11"/>
    </row>
    <row r="25" spans="1:8">
      <c r="A25" s="135" t="s">
        <v>527</v>
      </c>
      <c r="B25" s="56">
        <f t="shared" si="0"/>
        <v>65.4465</v>
      </c>
      <c r="C25" s="7"/>
      <c r="D25" s="57">
        <f>[1]цены!J473</f>
        <v>62.33</v>
      </c>
      <c r="E25" s="135" t="s">
        <v>528</v>
      </c>
      <c r="F25" s="56">
        <f t="shared" si="1"/>
        <v>3.3809999999999998</v>
      </c>
      <c r="G25" s="58">
        <f>[1]цены!J520</f>
        <v>3.2199999999999998</v>
      </c>
      <c r="H25" s="11"/>
    </row>
    <row r="26" spans="1:8">
      <c r="A26" s="135" t="s">
        <v>529</v>
      </c>
      <c r="B26" s="56">
        <f t="shared" si="0"/>
        <v>60.133499999999991</v>
      </c>
      <c r="C26" s="14"/>
      <c r="D26" s="57">
        <f>[1]цены!J474</f>
        <v>57.269999999999989</v>
      </c>
      <c r="E26" s="135" t="s">
        <v>530</v>
      </c>
      <c r="F26" s="56">
        <f t="shared" si="1"/>
        <v>3.8157000000000001</v>
      </c>
      <c r="G26" s="58">
        <f>[1]цены!J521</f>
        <v>3.6339999999999999</v>
      </c>
      <c r="H26" s="11"/>
    </row>
    <row r="27" spans="1:8">
      <c r="A27" s="135" t="s">
        <v>531</v>
      </c>
      <c r="B27" s="56">
        <f t="shared" si="0"/>
        <v>66.774749999999997</v>
      </c>
      <c r="C27" s="7"/>
      <c r="D27" s="57">
        <f>[1]цены!J475</f>
        <v>63.594999999999999</v>
      </c>
      <c r="E27" s="135" t="s">
        <v>532</v>
      </c>
      <c r="F27" s="56">
        <f t="shared" si="1"/>
        <v>4.4798249999999999</v>
      </c>
      <c r="G27" s="58">
        <f>[1]цены!J522</f>
        <v>4.2664999999999997</v>
      </c>
      <c r="H27" s="11"/>
    </row>
    <row r="28" spans="1:8">
      <c r="A28" s="135" t="s">
        <v>533</v>
      </c>
      <c r="B28" s="56">
        <f t="shared" si="0"/>
        <v>62.79</v>
      </c>
      <c r="C28" s="7"/>
      <c r="D28" s="57">
        <f>[1]цены!J476</f>
        <v>59.8</v>
      </c>
      <c r="E28" s="135" t="s">
        <v>534</v>
      </c>
      <c r="F28" s="56">
        <f t="shared" si="1"/>
        <v>5.1197999999999997</v>
      </c>
      <c r="G28" s="58">
        <f>[1]цены!J523</f>
        <v>4.8759999999999994</v>
      </c>
      <c r="H28" s="11"/>
    </row>
    <row r="29" spans="1:8">
      <c r="A29" s="135" t="s">
        <v>535</v>
      </c>
      <c r="B29" s="56">
        <f t="shared" si="0"/>
        <v>78.487499999999997</v>
      </c>
      <c r="C29" s="7"/>
      <c r="D29" s="57">
        <f>[1]цены!J477</f>
        <v>74.75</v>
      </c>
      <c r="E29" s="135" t="s">
        <v>536</v>
      </c>
      <c r="F29" s="56">
        <f t="shared" si="1"/>
        <v>3.3809999999999998</v>
      </c>
      <c r="G29" s="58">
        <f>[1]цены!J524</f>
        <v>3.2199999999999998</v>
      </c>
      <c r="H29" s="11"/>
    </row>
    <row r="30" spans="1:8">
      <c r="A30" s="135" t="s">
        <v>537</v>
      </c>
      <c r="B30" s="56">
        <f t="shared" si="0"/>
        <v>75.565349999999995</v>
      </c>
      <c r="D30" s="57">
        <f>[1]цены!J478</f>
        <v>71.966999999999999</v>
      </c>
      <c r="E30" s="135" t="s">
        <v>538</v>
      </c>
      <c r="F30" s="56">
        <f t="shared" si="1"/>
        <v>3.8157000000000001</v>
      </c>
      <c r="G30" s="58">
        <f>[1]цены!J525</f>
        <v>3.6339999999999999</v>
      </c>
    </row>
    <row r="31" spans="1:8">
      <c r="A31" s="135" t="s">
        <v>539</v>
      </c>
      <c r="B31" s="56">
        <f t="shared" si="0"/>
        <v>83.969550000000012</v>
      </c>
      <c r="D31" s="57">
        <f>[1]цены!J479</f>
        <v>79.971000000000004</v>
      </c>
      <c r="E31" s="135" t="s">
        <v>540</v>
      </c>
      <c r="F31" s="56">
        <f t="shared" si="1"/>
        <v>4.4798249999999999</v>
      </c>
      <c r="G31" s="58">
        <f>[1]цены!J526</f>
        <v>4.2664999999999997</v>
      </c>
    </row>
    <row r="32" spans="1:8">
      <c r="A32" s="135" t="s">
        <v>541</v>
      </c>
      <c r="B32" s="56">
        <f t="shared" si="0"/>
        <v>139.3938</v>
      </c>
      <c r="D32" s="57">
        <f>[1]цены!J480</f>
        <v>132.756</v>
      </c>
      <c r="E32" s="135" t="s">
        <v>542</v>
      </c>
      <c r="F32" s="56">
        <f t="shared" si="1"/>
        <v>5.1197999999999997</v>
      </c>
      <c r="G32" s="58">
        <f>[1]цены!J527</f>
        <v>4.8759999999999994</v>
      </c>
    </row>
    <row r="33" spans="1:8" ht="18.75" customHeight="1">
      <c r="A33" s="135" t="s">
        <v>543</v>
      </c>
      <c r="B33" s="56">
        <f t="shared" si="0"/>
        <v>109.09762499999999</v>
      </c>
      <c r="D33" s="57">
        <f>[1]цены!J481</f>
        <v>103.90249999999999</v>
      </c>
      <c r="E33" s="135" t="s">
        <v>544</v>
      </c>
      <c r="F33" s="56">
        <f t="shared" si="1"/>
        <v>3.3809999999999998</v>
      </c>
      <c r="G33" s="58">
        <f>[1]цены!J528</f>
        <v>3.2199999999999998</v>
      </c>
    </row>
    <row r="34" spans="1:8">
      <c r="A34" s="135" t="s">
        <v>545</v>
      </c>
      <c r="B34" s="56">
        <f t="shared" si="0"/>
        <v>136.31467499999999</v>
      </c>
      <c r="D34" s="57">
        <f>[1]цены!J482</f>
        <v>129.8235</v>
      </c>
      <c r="E34" s="135" t="s">
        <v>546</v>
      </c>
      <c r="F34" s="56">
        <f t="shared" si="1"/>
        <v>3.8157000000000001</v>
      </c>
      <c r="G34" s="58">
        <f>[1]цены!J529</f>
        <v>3.6339999999999999</v>
      </c>
    </row>
    <row r="35" spans="1:8">
      <c r="A35" s="135" t="s">
        <v>547</v>
      </c>
      <c r="B35" s="56">
        <f t="shared" si="0"/>
        <v>163.61625000000001</v>
      </c>
      <c r="D35" s="57">
        <f>[1]цены!J483</f>
        <v>155.82499999999999</v>
      </c>
      <c r="E35" s="135" t="s">
        <v>548</v>
      </c>
      <c r="F35" s="56">
        <f t="shared" si="1"/>
        <v>4.4798249999999999</v>
      </c>
      <c r="G35" s="58">
        <f>[1]цены!J530</f>
        <v>4.2664999999999997</v>
      </c>
      <c r="H35" s="5"/>
    </row>
    <row r="36" spans="1:8">
      <c r="A36" s="135" t="s">
        <v>549</v>
      </c>
      <c r="B36" s="56">
        <f t="shared" si="0"/>
        <v>181.837425</v>
      </c>
      <c r="D36" s="57">
        <f>[1]цены!J484</f>
        <v>173.17849999999999</v>
      </c>
      <c r="E36" s="135" t="s">
        <v>550</v>
      </c>
      <c r="F36" s="56">
        <f t="shared" si="1"/>
        <v>5.1197999999999997</v>
      </c>
      <c r="G36" s="58">
        <f>[1]цены!J531</f>
        <v>4.8759999999999994</v>
      </c>
      <c r="H36" s="5"/>
    </row>
    <row r="37" spans="1:8">
      <c r="A37" s="135" t="s">
        <v>551</v>
      </c>
      <c r="B37" s="56" t="str">
        <f t="shared" si="0"/>
        <v xml:space="preserve">  </v>
      </c>
      <c r="D37" s="57">
        <f>[1]цены!J485</f>
        <v>0</v>
      </c>
      <c r="E37" s="135" t="s">
        <v>552</v>
      </c>
      <c r="F37" s="56">
        <f t="shared" si="1"/>
        <v>3.3809999999999998</v>
      </c>
      <c r="G37" s="58">
        <f>[1]цены!J532</f>
        <v>3.2199999999999998</v>
      </c>
    </row>
    <row r="38" spans="1:8">
      <c r="A38" s="135" t="s">
        <v>553</v>
      </c>
      <c r="B38" s="56" t="str">
        <f t="shared" si="0"/>
        <v xml:space="preserve">  </v>
      </c>
      <c r="D38" s="57">
        <f>[1]цены!J486</f>
        <v>0</v>
      </c>
      <c r="E38" s="135" t="s">
        <v>554</v>
      </c>
      <c r="F38" s="56">
        <f t="shared" si="1"/>
        <v>3.8157000000000001</v>
      </c>
      <c r="G38" s="58">
        <f>[1]цены!J533</f>
        <v>3.6339999999999999</v>
      </c>
    </row>
    <row r="39" spans="1:8">
      <c r="A39" s="135" t="s">
        <v>555</v>
      </c>
      <c r="B39" s="56">
        <f t="shared" si="0"/>
        <v>37.734375</v>
      </c>
      <c r="D39" s="57">
        <f>[1]цены!J487</f>
        <v>35.9375</v>
      </c>
      <c r="E39" s="135" t="s">
        <v>556</v>
      </c>
      <c r="F39" s="56">
        <f t="shared" si="1"/>
        <v>4.4798249999999999</v>
      </c>
      <c r="G39" s="58">
        <f>[1]цены!J534</f>
        <v>4.2664999999999997</v>
      </c>
    </row>
    <row r="40" spans="1:8" ht="18.75" customHeight="1">
      <c r="A40" s="135" t="s">
        <v>557</v>
      </c>
      <c r="B40" s="56">
        <f t="shared" si="0"/>
        <v>42.262500000000003</v>
      </c>
      <c r="D40" s="57">
        <f>[1]цены!J488</f>
        <v>40.25</v>
      </c>
      <c r="E40" s="135" t="s">
        <v>558</v>
      </c>
      <c r="F40" s="56">
        <f t="shared" si="1"/>
        <v>5.1197999999999997</v>
      </c>
      <c r="G40" s="58">
        <f>[1]цены!J535</f>
        <v>4.8759999999999994</v>
      </c>
    </row>
    <row r="41" spans="1:8">
      <c r="A41" s="135" t="s">
        <v>559</v>
      </c>
      <c r="B41" s="56">
        <f t="shared" si="0"/>
        <v>50.35275</v>
      </c>
      <c r="D41" s="57">
        <f>[1]цены!J489</f>
        <v>47.954999999999998</v>
      </c>
    </row>
    <row r="42" spans="1:8">
      <c r="A42" s="135" t="s">
        <v>560</v>
      </c>
      <c r="B42" s="56">
        <f t="shared" si="0"/>
        <v>65.4465</v>
      </c>
      <c r="D42" s="57">
        <f>[1]цены!J490</f>
        <v>62.33</v>
      </c>
    </row>
    <row r="43" spans="1:8">
      <c r="A43" s="135" t="s">
        <v>561</v>
      </c>
      <c r="B43" s="56">
        <f t="shared" si="0"/>
        <v>72.45</v>
      </c>
      <c r="D43" s="57">
        <f>[1]цены!J491</f>
        <v>69</v>
      </c>
    </row>
    <row r="44" spans="1:8">
      <c r="A44" s="135" t="s">
        <v>562</v>
      </c>
      <c r="B44" s="56">
        <f t="shared" si="0"/>
        <v>37.734375</v>
      </c>
      <c r="D44" s="57">
        <f>[1]цены!J492</f>
        <v>35.9375</v>
      </c>
    </row>
    <row r="45" spans="1:8">
      <c r="A45" s="135" t="s">
        <v>563</v>
      </c>
      <c r="B45" s="56">
        <f t="shared" si="0"/>
        <v>42.262500000000003</v>
      </c>
      <c r="D45" s="57">
        <f>[1]цены!J493</f>
        <v>40.25</v>
      </c>
    </row>
    <row r="46" spans="1:8">
      <c r="A46" s="135" t="s">
        <v>564</v>
      </c>
      <c r="B46" s="56">
        <f t="shared" si="0"/>
        <v>50.35275</v>
      </c>
      <c r="D46" s="57">
        <f>[1]цены!J494</f>
        <v>47.954999999999998</v>
      </c>
    </row>
    <row r="47" spans="1:8">
      <c r="A47" s="135" t="s">
        <v>565</v>
      </c>
      <c r="B47" s="56">
        <f t="shared" si="0"/>
        <v>65.4465</v>
      </c>
      <c r="D47" s="57">
        <f>[1]цены!J495</f>
        <v>62.33</v>
      </c>
    </row>
    <row r="48" spans="1:8">
      <c r="A48" s="135" t="s">
        <v>566</v>
      </c>
      <c r="B48" s="56">
        <f t="shared" si="0"/>
        <v>72.45</v>
      </c>
      <c r="D48" s="57">
        <f>[1]цены!J496</f>
        <v>69</v>
      </c>
    </row>
    <row r="49" spans="1:4">
      <c r="A49" s="135" t="s">
        <v>567</v>
      </c>
      <c r="B49" s="56">
        <f t="shared" si="0"/>
        <v>53.129999999999995</v>
      </c>
      <c r="D49" s="57">
        <f>[1]цены!J497</f>
        <v>50.599999999999994</v>
      </c>
    </row>
    <row r="50" spans="1:4">
      <c r="A50" s="135" t="s">
        <v>568</v>
      </c>
      <c r="B50" s="56">
        <f t="shared" si="0"/>
        <v>96.092849999999999</v>
      </c>
      <c r="D50" s="57">
        <f>[1]цены!J498</f>
        <v>91.516999999999996</v>
      </c>
    </row>
    <row r="51" spans="1:4">
      <c r="A51" s="167" t="s">
        <v>363</v>
      </c>
      <c r="B51" s="168"/>
      <c r="C51" s="168"/>
      <c r="D51" s="169"/>
    </row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95" ht="18.75" customHeight="1"/>
    <row r="97" ht="15" customHeight="1"/>
    <row r="106" ht="18.75" customHeight="1"/>
    <row r="127" ht="18.75" customHeight="1"/>
  </sheetData>
  <mergeCells count="5">
    <mergeCell ref="A1:A2"/>
    <mergeCell ref="C1:G2"/>
    <mergeCell ref="A4:D4"/>
    <mergeCell ref="E4:H4"/>
    <mergeCell ref="A51:D5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5123BC2-9DB2-4EFA-A974-5F67925963C2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A5:A29</xm:sqref>
        </x14:conditionalFormatting>
        <x14:conditionalFormatting xmlns:xm="http://schemas.microsoft.com/office/excel/2006/main">
          <x14:cfRule type="expression" priority="4" id="{1808D18A-7A55-4A36-9900-11C0F1F1E40C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E28:E29</xm:sqref>
        </x14:conditionalFormatting>
        <x14:conditionalFormatting xmlns:xm="http://schemas.microsoft.com/office/excel/2006/main">
          <x14:cfRule type="expression" priority="3" id="{EBE3B915-B264-45D7-8420-7891D063E5E8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E17:E27</xm:sqref>
        </x14:conditionalFormatting>
        <x14:conditionalFormatting xmlns:xm="http://schemas.microsoft.com/office/excel/2006/main">
          <x14:cfRule type="expression" priority="2" id="{BCF8C2C4-ACA7-46AB-A88A-26C8BCF585BA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E5:E16</xm:sqref>
        </x14:conditionalFormatting>
        <x14:conditionalFormatting xmlns:xm="http://schemas.microsoft.com/office/excel/2006/main">
          <x14:cfRule type="expression" priority="1" id="{8137F405-877E-4082-91BB-E38E1CFE5E6C}">
            <xm:f>'C:\КИРИЛЛ\прайс\Прайс внутренний\[21.02.25 Прайс нов на 3-х листах РОЗНИЦА плюс 10% кроме  6 ходовых позиций.xlsx]цены'!#REF!&gt;0</xm:f>
            <x14:dxf>
              <fill>
                <patternFill>
                  <bgColor theme="9" tint="0.59996337778862885"/>
                </patternFill>
              </fill>
            </x14:dxf>
          </x14:cfRule>
          <xm:sqref>A30:A50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abSelected="1" view="pageBreakPreview" zoomScale="60" zoomScaleNormal="90" workbookViewId="0">
      <selection activeCell="C1" sqref="C1:L2"/>
    </sheetView>
  </sheetViews>
  <sheetFormatPr defaultRowHeight="15"/>
  <cols>
    <col min="1" max="1" width="24.28515625" customWidth="1"/>
    <col min="2" max="2" width="7.5703125" style="60" customWidth="1"/>
    <col min="3" max="3" width="0.85546875" hidden="1" customWidth="1"/>
    <col min="5" max="5" width="9.140625" customWidth="1"/>
    <col min="6" max="6" width="0.140625" customWidth="1"/>
    <col min="7" max="7" width="30.5703125" bestFit="1" customWidth="1"/>
    <col min="8" max="8" width="7.7109375" style="60" customWidth="1"/>
    <col min="9" max="9" width="0.42578125" hidden="1" customWidth="1"/>
    <col min="11" max="11" width="9.140625" customWidth="1"/>
    <col min="12" max="12" width="0.140625" customWidth="1"/>
    <col min="13" max="13" width="29.85546875" customWidth="1"/>
    <col min="14" max="14" width="10.7109375" style="60" customWidth="1"/>
    <col min="15" max="15" width="9.28515625" hidden="1" customWidth="1"/>
    <col min="16" max="16" width="8.5703125" bestFit="1" customWidth="1"/>
    <col min="17" max="17" width="0.140625" customWidth="1"/>
    <col min="18" max="18" width="38.140625" bestFit="1" customWidth="1"/>
  </cols>
  <sheetData>
    <row r="1" spans="1:21" ht="15" customHeight="1">
      <c r="A1" s="210"/>
      <c r="B1" s="59"/>
      <c r="C1" s="211" t="s">
        <v>590</v>
      </c>
      <c r="D1" s="211"/>
      <c r="E1" s="211"/>
      <c r="F1" s="211"/>
      <c r="G1" s="211"/>
      <c r="H1" s="211"/>
      <c r="I1" s="211"/>
      <c r="J1" s="211"/>
      <c r="K1" s="211"/>
      <c r="L1" s="211"/>
      <c r="M1" s="212" t="s">
        <v>0</v>
      </c>
      <c r="N1" s="212"/>
      <c r="O1" s="212"/>
      <c r="P1" s="212"/>
      <c r="Q1" s="212"/>
      <c r="R1" s="213"/>
      <c r="S1" s="213"/>
      <c r="T1" s="60"/>
      <c r="U1" s="60"/>
    </row>
    <row r="2" spans="1:21" ht="49.5" customHeight="1">
      <c r="A2" s="210"/>
      <c r="B2" s="59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61"/>
      <c r="S2" s="61"/>
      <c r="T2" s="61"/>
      <c r="U2" s="61"/>
    </row>
    <row r="3" spans="1:21" ht="119.25" customHeight="1">
      <c r="A3" s="62" t="s">
        <v>1</v>
      </c>
      <c r="B3" s="63" t="s">
        <v>446</v>
      </c>
      <c r="C3" s="64" t="s">
        <v>447</v>
      </c>
      <c r="D3" s="64" t="s">
        <v>448</v>
      </c>
      <c r="E3" s="64" t="s">
        <v>449</v>
      </c>
      <c r="F3" s="65"/>
      <c r="G3" s="62" t="s">
        <v>1</v>
      </c>
      <c r="H3" s="63" t="s">
        <v>446</v>
      </c>
      <c r="I3" s="64" t="s">
        <v>450</v>
      </c>
      <c r="J3" s="64" t="s">
        <v>451</v>
      </c>
      <c r="K3" s="64" t="s">
        <v>449</v>
      </c>
      <c r="L3" s="65"/>
      <c r="M3" s="62" t="s">
        <v>1</v>
      </c>
      <c r="N3" s="63" t="s">
        <v>446</v>
      </c>
      <c r="O3" s="64" t="s">
        <v>450</v>
      </c>
      <c r="P3" s="64" t="s">
        <v>451</v>
      </c>
      <c r="Q3" s="64" t="s">
        <v>452</v>
      </c>
      <c r="R3" s="214"/>
      <c r="S3" s="214"/>
      <c r="T3" s="214"/>
      <c r="U3" s="214"/>
    </row>
    <row r="4" spans="1:21">
      <c r="A4" s="215" t="s">
        <v>453</v>
      </c>
      <c r="B4" s="216"/>
      <c r="C4" s="216"/>
      <c r="D4" s="216"/>
      <c r="E4" s="217"/>
      <c r="F4" s="66"/>
      <c r="G4" s="215" t="s">
        <v>454</v>
      </c>
      <c r="H4" s="216"/>
      <c r="I4" s="216"/>
      <c r="J4" s="216"/>
      <c r="K4" s="217"/>
      <c r="L4" s="66"/>
      <c r="M4" s="215" t="s">
        <v>9</v>
      </c>
      <c r="N4" s="216"/>
      <c r="O4" s="216"/>
      <c r="P4" s="216"/>
      <c r="Q4" s="216"/>
      <c r="R4" s="218"/>
      <c r="S4" s="218"/>
      <c r="T4" s="218"/>
      <c r="U4" s="218"/>
    </row>
    <row r="5" spans="1:21">
      <c r="A5" s="67" t="str">
        <f>[1]ОПТ!A5</f>
        <v>10х10х1,0  (6м)</v>
      </c>
      <c r="B5" s="68">
        <f>[1]ОПТ!B5*1.2*[1]ОПТ!D5/1000</f>
        <v>1.22651088</v>
      </c>
      <c r="C5" s="69"/>
      <c r="D5" s="70">
        <f>[1]ОПТ!C5*1.2*[1]ОПТ!D5/1000</f>
        <v>1.0394160000000001</v>
      </c>
      <c r="E5" s="71">
        <f>[1]ОПТ!D5</f>
        <v>0.26900000000000002</v>
      </c>
      <c r="F5" s="66"/>
      <c r="G5" s="67" t="str">
        <f>[1]ОПТ!E5</f>
        <v>25х25х3     (6м)</v>
      </c>
      <c r="H5" s="72">
        <f>[1]ОПТ!F5*1.2*[1]ОПТ!H5/1000</f>
        <v>4.2649919999999995</v>
      </c>
      <c r="I5" s="73"/>
      <c r="J5" s="72">
        <f>[1]ОПТ!G5*1.2*[1]ОПТ!H5/1000</f>
        <v>3.6144000000000003</v>
      </c>
      <c r="K5" s="74">
        <f>[1]ОПТ!H5</f>
        <v>1.2</v>
      </c>
      <c r="L5" s="66"/>
      <c r="M5" s="215" t="s">
        <v>455</v>
      </c>
      <c r="N5" s="216"/>
      <c r="O5" s="216"/>
      <c r="P5" s="216"/>
      <c r="Q5" s="217"/>
      <c r="R5" s="163"/>
      <c r="S5" s="163"/>
      <c r="T5" s="163"/>
      <c r="U5" s="163"/>
    </row>
    <row r="6" spans="1:21">
      <c r="A6" s="67" t="str">
        <f>[1]ОПТ!A6</f>
        <v>15х15х1,5  (6м)</v>
      </c>
      <c r="B6" s="68">
        <f>[1]ОПТ!B6*1.2*[1]ОПТ!D6/1000</f>
        <v>2.0902991999999996</v>
      </c>
      <c r="C6" s="75" t="e">
        <f>([1]ОПТ!#REF!-20)*1.2*[1]ОПТ!D6/1000</f>
        <v>#REF!</v>
      </c>
      <c r="D6" s="70">
        <f>[1]ОПТ!C6*1.2*[1]ОПТ!D6/1000</f>
        <v>1.7714400000000001</v>
      </c>
      <c r="E6" s="71">
        <f>[1]ОПТ!D6</f>
        <v>0.60499999999999998</v>
      </c>
      <c r="F6" s="66"/>
      <c r="G6" s="67" t="str">
        <f>[1]ОПТ!E6</f>
        <v>25х25х4     (6м)</v>
      </c>
      <c r="H6" s="72">
        <f>[1]ОПТ!F6*1.2*[1]ОПТ!H6/1000</f>
        <v>5.1477263999999998</v>
      </c>
      <c r="I6" s="73"/>
      <c r="J6" s="72">
        <f>[1]ОПТ!G6*1.2*[1]ОПТ!H6/1000</f>
        <v>4.3624799999999997</v>
      </c>
      <c r="K6" s="74">
        <f>[1]ОПТ!H6</f>
        <v>1.46</v>
      </c>
      <c r="L6" s="66"/>
      <c r="M6" s="76" t="str">
        <f>[1]ОПТ!I6</f>
        <v>0,8  1250*2500</v>
      </c>
      <c r="N6" s="77">
        <f>[1]ОПТ!J6*1.2*[1]ОПТ!L6/1000</f>
        <v>74.196629999999985</v>
      </c>
      <c r="O6" s="78" t="e">
        <f>[1]ОПТ!#REF!*1.2*[1]ОПТ!L6/1000</f>
        <v>#REF!</v>
      </c>
      <c r="P6" s="77">
        <f>[1]ОПТ!K6*1.2*[1]ОПТ!L6/1000</f>
        <v>62.878500000000003</v>
      </c>
      <c r="Q6" s="74">
        <f>[1]ОПТ!L6</f>
        <v>19.625</v>
      </c>
      <c r="R6" s="61"/>
      <c r="S6" s="61"/>
      <c r="T6" s="61"/>
      <c r="U6" s="61"/>
    </row>
    <row r="7" spans="1:21">
      <c r="A7" s="67" t="str">
        <f>[1]ОПТ!A7</f>
        <v>20х10х1,5  (6м)</v>
      </c>
      <c r="B7" s="68">
        <f>[1]ОПТ!B7*1.2*[1]ОПТ!D7/1000</f>
        <v>2.7670763999999997</v>
      </c>
      <c r="C7" s="75"/>
      <c r="D7" s="70">
        <f>[1]ОПТ!C7*1.2*[1]ОПТ!D7/1000</f>
        <v>2.3449800000000001</v>
      </c>
      <c r="E7" s="71">
        <f>[1]ОПТ!D7</f>
        <v>0.60499999999999998</v>
      </c>
      <c r="F7" s="66"/>
      <c r="G7" s="67" t="str">
        <f>[1]ОПТ!E7</f>
        <v>32х32х3    (6м)</v>
      </c>
      <c r="H7" s="72">
        <f>[1]ОПТ!F7*1.2*[1]ОПТ!H7/1000</f>
        <v>5.2097471999999998</v>
      </c>
      <c r="I7" s="73"/>
      <c r="J7" s="72">
        <f>[1]ОПТ!G7*1.2*[1]ОПТ!H7/1000</f>
        <v>4.4150400000000003</v>
      </c>
      <c r="K7" s="74">
        <f>[1]ОПТ!H7</f>
        <v>1.46</v>
      </c>
      <c r="L7" s="66"/>
      <c r="M7" s="76" t="str">
        <f>[1]ОПТ!I7</f>
        <v>1,0  1250*2500</v>
      </c>
      <c r="N7" s="77">
        <f>[1]ОПТ!J7*1.2*[1]ОПТ!L7/1000</f>
        <v>97.484519999999989</v>
      </c>
      <c r="O7" s="78" t="e">
        <f>[1]ОПТ!#REF!*1.2*[1]ОПТ!L7/1000</f>
        <v>#REF!</v>
      </c>
      <c r="P7" s="77">
        <f>[1]ОПТ!K7*1.2*[1]ОПТ!L7/1000</f>
        <v>82.614000000000004</v>
      </c>
      <c r="Q7" s="74">
        <f>[1]ОПТ!L7</f>
        <v>24.5</v>
      </c>
      <c r="R7" s="61"/>
      <c r="S7" s="61"/>
      <c r="T7" s="61"/>
      <c r="U7" s="61"/>
    </row>
    <row r="8" spans="1:21">
      <c r="A8" s="67" t="str">
        <f>[1]ОПТ!A8</f>
        <v>20х20х1,5  (6м)</v>
      </c>
      <c r="B8" s="68">
        <f>[1]ОПТ!B8*1.2*[1]ОПТ!D8/1000</f>
        <v>2.8818715199999998</v>
      </c>
      <c r="C8" s="79" t="e">
        <f>[1]ОПТ!#REF!*1.2*[1]ОПТ!D8/1000</f>
        <v>#REF!</v>
      </c>
      <c r="D8" s="70">
        <f>[1]ОПТ!C8*1.2*[1]ОПТ!D8/1000</f>
        <v>2.4422640000000002</v>
      </c>
      <c r="E8" s="71">
        <f>[1]ОПТ!D8</f>
        <v>0.84099999999999997</v>
      </c>
      <c r="F8" s="66"/>
      <c r="G8" s="67" t="str">
        <f>[1]ОПТ!E8</f>
        <v>32х32х4     (6м)</v>
      </c>
      <c r="H8" s="72">
        <f>[1]ОПТ!F8*1.2*[1]ОПТ!H8/1000</f>
        <v>6.7343543999999991</v>
      </c>
      <c r="I8" s="73"/>
      <c r="J8" s="72">
        <f>[1]ОПТ!G8*1.2*[1]ОПТ!H8/1000</f>
        <v>5.7070799999999995</v>
      </c>
      <c r="K8" s="74">
        <f>[1]ОПТ!H8</f>
        <v>1.91</v>
      </c>
      <c r="L8" s="66"/>
      <c r="M8" s="76" t="str">
        <f>[1]ОПТ!I8</f>
        <v>неконд. все толщины</v>
      </c>
      <c r="N8" s="77"/>
      <c r="O8" s="78"/>
      <c r="P8" s="77"/>
      <c r="Q8" s="74">
        <f>[1]ОПТ!L8</f>
        <v>0</v>
      </c>
      <c r="R8" s="61"/>
      <c r="S8" s="61"/>
      <c r="T8" s="61"/>
      <c r="U8" s="61"/>
    </row>
    <row r="9" spans="1:21">
      <c r="A9" s="67" t="str">
        <f>[1]ОПТ!A9</f>
        <v>20х20х2      (6м)</v>
      </c>
      <c r="B9" s="68">
        <f>[1]ОПТ!B9*1.2*[1]ОПТ!D9/1000</f>
        <v>3.4867583999999998</v>
      </c>
      <c r="C9" s="79" t="e">
        <f>[1]ОПТ!#REF!*1.2*[1]ОПТ!D10/1000</f>
        <v>#REF!</v>
      </c>
      <c r="D9" s="70">
        <f>[1]ОПТ!C9*1.2*[1]ОПТ!D9/1000</f>
        <v>2.9548800000000002</v>
      </c>
      <c r="E9" s="71">
        <f>[1]ОПТ!D9</f>
        <v>1.08</v>
      </c>
      <c r="F9" s="66"/>
      <c r="G9" s="67" t="str">
        <f>[1]ОПТ!E9</f>
        <v>35х35х4     (6м)</v>
      </c>
      <c r="H9" s="72">
        <f>[1]ОПТ!F9*1.2*[1]ОПТ!H9/1000</f>
        <v>7.2853199999999996</v>
      </c>
      <c r="I9" s="73"/>
      <c r="J9" s="72">
        <f>[1]ОПТ!G9*1.2*[1]ОПТ!H9/1000</f>
        <v>6.1740000000000004</v>
      </c>
      <c r="K9" s="74">
        <f>[1]ОПТ!H9</f>
        <v>2.1</v>
      </c>
      <c r="L9" s="66"/>
      <c r="M9" s="76" t="str">
        <f>[1]ОПТ!I9</f>
        <v xml:space="preserve">1,2  1250*2500  </v>
      </c>
      <c r="N9" s="80">
        <f>P9</f>
        <v>98.431200000000004</v>
      </c>
      <c r="O9" s="81" t="e">
        <f>[1]ОПТ!#REF!*1.2*[1]ОПТ!L9/1000</f>
        <v>#REF!</v>
      </c>
      <c r="P9" s="77">
        <f>[1]ОПТ!K9*1.2*[1]ОПТ!L9/1000</f>
        <v>98.431200000000004</v>
      </c>
      <c r="Q9" s="74">
        <f>[1]ОПТ!L9</f>
        <v>29.4</v>
      </c>
      <c r="R9" s="219"/>
      <c r="S9" s="219"/>
      <c r="T9" s="219"/>
      <c r="U9" s="219"/>
    </row>
    <row r="10" spans="1:21">
      <c r="A10" s="67" t="str">
        <f>[1]ОПТ!A10</f>
        <v>25х25х1,5   (6м)</v>
      </c>
      <c r="B10" s="68">
        <f>[1]ОПТ!B10*1.2*[1]ОПТ!D10/1000</f>
        <v>3.6059855999999995</v>
      </c>
      <c r="C10" s="79" t="e">
        <f>[1]ОПТ!#REF!*1.2*[1]ОПТ!D11/1000</f>
        <v>#REF!</v>
      </c>
      <c r="D10" s="70">
        <f>[1]ОПТ!C10*1.2*[1]ОПТ!D10/1000</f>
        <v>3.05592</v>
      </c>
      <c r="E10" s="71">
        <f>[1]ОПТ!D10</f>
        <v>1.07</v>
      </c>
      <c r="F10" s="66"/>
      <c r="G10" s="67" t="str">
        <f>[1]ОПТ!E10</f>
        <v>40х40х3     (6м)</v>
      </c>
      <c r="H10" s="72">
        <f>[1]ОПТ!F10*1.2*[1]ОПТ!H10/1000</f>
        <v>6.2084519999999994</v>
      </c>
      <c r="I10" s="73"/>
      <c r="J10" s="72">
        <f>[1]ОПТ!G10*1.2*[1]ОПТ!H10/1000</f>
        <v>5.261400000000001</v>
      </c>
      <c r="K10" s="74">
        <f>[1]ОПТ!H10</f>
        <v>1.85</v>
      </c>
      <c r="L10" s="66"/>
      <c r="M10" s="76" t="str">
        <f>[1]ОПТ!I10</f>
        <v>1,5  1250*2200</v>
      </c>
      <c r="N10" s="77">
        <f>[1]ОПТ!J10*1.2*[1]ОПТ!L10/1000</f>
        <v>130.37111999999999</v>
      </c>
      <c r="O10" s="81" t="e">
        <f>[1]ОПТ!#REF!*1.2*[1]ОПТ!L11/1000</f>
        <v>#REF!</v>
      </c>
      <c r="P10" s="77">
        <f>[1]ОПТ!K10*1.2*[1]ОПТ!L10/1000</f>
        <v>110.48399999999999</v>
      </c>
      <c r="Q10" s="74">
        <f>[1]ОПТ!L10</f>
        <v>33</v>
      </c>
      <c r="R10" s="218"/>
      <c r="S10" s="218"/>
      <c r="T10" s="218"/>
      <c r="U10" s="218"/>
    </row>
    <row r="11" spans="1:21">
      <c r="A11" s="67" t="str">
        <f>[1]ОПТ!A11</f>
        <v>25х25х2      (6м)</v>
      </c>
      <c r="B11" s="68">
        <f>[1]ОПТ!B11*1.2*[1]ОПТ!D11/1000</f>
        <v>4.2513983999999994</v>
      </c>
      <c r="C11" s="79" t="e">
        <f>[1]ОПТ!#REF!*1.2*[1]ОПТ!D13/1000</f>
        <v>#REF!</v>
      </c>
      <c r="D11" s="70">
        <f>[1]ОПТ!C11*1.2*[1]ОПТ!D11/1000</f>
        <v>3.6028799999999999</v>
      </c>
      <c r="E11" s="71">
        <f>[1]ОПТ!D11</f>
        <v>1.39</v>
      </c>
      <c r="F11" s="66"/>
      <c r="G11" s="67" t="str">
        <f>[1]ОПТ!E11</f>
        <v>40х40х4     (6м)</v>
      </c>
      <c r="H11" s="72">
        <f>[1]ОПТ!F11*1.2*[1]ОПТ!H11/1000</f>
        <v>7.1275776000000004</v>
      </c>
      <c r="I11" s="73"/>
      <c r="J11" s="72">
        <f>[1]ОПТ!G11*1.2*[1]ОПТ!H11/1000</f>
        <v>6.0403199999999995</v>
      </c>
      <c r="K11" s="74">
        <f>[1]ОПТ!H11</f>
        <v>2.42</v>
      </c>
      <c r="L11" s="66"/>
      <c r="M11" s="76" t="str">
        <f>[1]ОПТ!I11</f>
        <v>2,0  1250*2500</v>
      </c>
      <c r="N11" s="77">
        <f>[1]ОПТ!J11*1.2*[1]ОПТ!L11/1000</f>
        <v>193.58135999999999</v>
      </c>
      <c r="O11" s="81"/>
      <c r="P11" s="77">
        <f>[1]ОПТ!K11*1.2*[1]ОПТ!L11/1000</f>
        <v>164.05199999999999</v>
      </c>
      <c r="Q11" s="74">
        <f>[1]ОПТ!L11</f>
        <v>49</v>
      </c>
      <c r="R11" s="82"/>
      <c r="S11" s="83"/>
      <c r="T11" s="84"/>
      <c r="U11" s="84"/>
    </row>
    <row r="12" spans="1:21">
      <c r="A12" s="67" t="str">
        <f>[1]ОПТ!A12</f>
        <v>30х15х1,2   (6м)</v>
      </c>
      <c r="B12" s="68">
        <f>[1]ОПТ!B12*1.2*[1]ОПТ!D12/1000</f>
        <v>3.8264001599999995</v>
      </c>
      <c r="C12" s="79"/>
      <c r="D12" s="70">
        <f>[1]ОПТ!C12*1.2*[1]ОПТ!D12/1000</f>
        <v>3.242712</v>
      </c>
      <c r="E12" s="71">
        <f>[1]ОПТ!D12</f>
        <v>0.78100000000000003</v>
      </c>
      <c r="F12" s="66"/>
      <c r="G12" s="67" t="str">
        <f>[1]ОПТ!E12</f>
        <v>45х45х4     (6м)</v>
      </c>
      <c r="H12" s="72">
        <f>[1]ОПТ!F12*1.2*[1]ОПТ!H12/1000</f>
        <v>8.4658391999999978</v>
      </c>
      <c r="I12" s="73"/>
      <c r="J12" s="72">
        <f>[1]ОПТ!G12*1.2*[1]ОПТ!H12/1000</f>
        <v>7.1744399999999997</v>
      </c>
      <c r="K12" s="74">
        <f>[1]ОПТ!H12</f>
        <v>2.73</v>
      </c>
      <c r="L12" s="66"/>
      <c r="M12" s="76" t="str">
        <f>[1]ОПТ!I12</f>
        <v xml:space="preserve">3,0  1250*2500  </v>
      </c>
      <c r="N12" s="80">
        <f>P12</f>
        <v>252.59519999999998</v>
      </c>
      <c r="O12" s="78" t="e">
        <f>[1]ОПТ!#REF!*1.2*[1]ОПТ!L12/1000</f>
        <v>#REF!</v>
      </c>
      <c r="P12" s="77">
        <f>[1]ОПТ!K12*1.2*[1]ОПТ!L12/1000</f>
        <v>252.59519999999998</v>
      </c>
      <c r="Q12" s="74">
        <f>[1]ОПТ!L12</f>
        <v>73.599999999999994</v>
      </c>
      <c r="R12" s="82"/>
      <c r="S12" s="83"/>
      <c r="T12" s="84"/>
      <c r="U12" s="84"/>
    </row>
    <row r="13" spans="1:21">
      <c r="A13" s="67" t="str">
        <f>[1]ОПТ!A13</f>
        <v>30х20х1,5   (6м)</v>
      </c>
      <c r="B13" s="68">
        <f>[1]ОПТ!B13*1.2*[1]ОПТ!D13/1000</f>
        <v>4.5419615999999996</v>
      </c>
      <c r="C13" s="79" t="e">
        <f>[1]ОПТ!#REF!*1.2*[1]ОПТ!D14/1000</f>
        <v>#REF!</v>
      </c>
      <c r="D13" s="70">
        <f>[1]ОПТ!C13*1.2*[1]ОПТ!D13/1000</f>
        <v>3.8491200000000005</v>
      </c>
      <c r="E13" s="71">
        <f>[1]ОПТ!D13</f>
        <v>1.08</v>
      </c>
      <c r="F13" s="66"/>
      <c r="G13" s="67" t="str">
        <f>[1]ОПТ!E13</f>
        <v>45х45х5     (6м)</v>
      </c>
      <c r="H13" s="72">
        <f>[1]ОПТ!F13*1.2*[1]ОПТ!H13/1000</f>
        <v>10.5459432</v>
      </c>
      <c r="I13" s="73"/>
      <c r="J13" s="72">
        <f>[1]ОПТ!G13*1.2*[1]ОПТ!H13/1000</f>
        <v>8.9372399999999992</v>
      </c>
      <c r="K13" s="74">
        <f>[1]ОПТ!H13</f>
        <v>3.37</v>
      </c>
      <c r="L13" s="66"/>
      <c r="M13" s="215" t="s">
        <v>456</v>
      </c>
      <c r="N13" s="216"/>
      <c r="O13" s="216"/>
      <c r="P13" s="216"/>
      <c r="Q13" s="217"/>
      <c r="R13" s="82"/>
      <c r="S13" s="83"/>
    </row>
    <row r="14" spans="1:21">
      <c r="A14" s="67" t="str">
        <f>[1]ОПТ!A14</f>
        <v>30х30х1,5   (6м)</v>
      </c>
      <c r="B14" s="68">
        <f>[1]ОПТ!B14*1.2*[1]ОПТ!D14/1000</f>
        <v>5.5277807999999995</v>
      </c>
      <c r="C14" s="79" t="e">
        <f>[1]ОПТ!#REF!*1.2*[1]ОПТ!D15/1000</f>
        <v>#REF!</v>
      </c>
      <c r="D14" s="70">
        <f>[1]ОПТ!C14*1.2*[1]ОПТ!D14/1000</f>
        <v>4.6845600000000003</v>
      </c>
      <c r="E14" s="71">
        <f>[1]ОПТ!D14</f>
        <v>1.31</v>
      </c>
      <c r="F14" s="66"/>
      <c r="G14" s="67" t="str">
        <f>[1]ОПТ!E14</f>
        <v>50х50х4     (6м)</v>
      </c>
      <c r="H14" s="72">
        <f>[1]ОПТ!F14*1.2*[1]ОПТ!H14/1000</f>
        <v>8.9399159999999984</v>
      </c>
      <c r="I14" s="73"/>
      <c r="J14" s="72">
        <f>[1]ОПТ!G14*1.2*[1]ОПТ!H14/1000</f>
        <v>7.5762</v>
      </c>
      <c r="K14" s="74">
        <f>[1]ОПТ!H14</f>
        <v>3.05</v>
      </c>
      <c r="L14" s="66"/>
      <c r="M14" s="76" t="str">
        <f>[1]ОПТ!I14</f>
        <v>1,5*1250*2500</v>
      </c>
      <c r="N14" s="81">
        <f>[1]ОПТ!J14*1.2*[1]ОПТ!L14/1000</f>
        <v>125.06111999999999</v>
      </c>
      <c r="O14" s="78" t="e">
        <f>[1]ОПТ!#REF!*1.2*[1]ОПТ!L14/1000</f>
        <v>#REF!</v>
      </c>
      <c r="P14" s="77">
        <f>[1]ОПТ!K14*1.2*[1]ОПТ!L14/1000</f>
        <v>105.98399999999998</v>
      </c>
      <c r="Q14" s="74">
        <f>[1]ОПТ!L14</f>
        <v>36.799999999999997</v>
      </c>
      <c r="R14" s="82"/>
      <c r="S14" s="83"/>
    </row>
    <row r="15" spans="1:21">
      <c r="A15" s="67" t="str">
        <f>[1]ОПТ!A15</f>
        <v xml:space="preserve">30х30х2      (6м) </v>
      </c>
      <c r="B15" s="68">
        <f>[1]ОПТ!B15*1.2*[1]ОПТ!D15/1000</f>
        <v>5.2476959999999995</v>
      </c>
      <c r="C15" s="79" t="e">
        <f>[1]ОПТ!#REF!*1.2*[1]ОПТ!D16/1000</f>
        <v>#REF!</v>
      </c>
      <c r="D15" s="70">
        <f>[1]ОПТ!C15*1.2*[1]ОПТ!D15/1000</f>
        <v>4.4471999999999996</v>
      </c>
      <c r="E15" s="71">
        <f>[1]ОПТ!D15</f>
        <v>1.7</v>
      </c>
      <c r="F15" s="66"/>
      <c r="G15" s="67" t="str">
        <f>[1]ОПТ!E15</f>
        <v>50х50х5    (6м)</v>
      </c>
      <c r="H15" s="72">
        <f>[1]ОПТ!F15*1.2*[1]ОПТ!H15/1000</f>
        <v>11.103705600000001</v>
      </c>
      <c r="I15" s="73"/>
      <c r="J15" s="72">
        <f>[1]ОПТ!G15*1.2*[1]ОПТ!H15/1000</f>
        <v>9.4099199999999996</v>
      </c>
      <c r="K15" s="74">
        <f>[1]ОПТ!H15</f>
        <v>3.77</v>
      </c>
      <c r="L15" s="66"/>
      <c r="M15" s="76" t="str">
        <f>[1]ОПТ!I15</f>
        <v>2*1250*2500</v>
      </c>
      <c r="N15" s="81">
        <f>[1]ОПТ!J15*1.2*[1]ОПТ!L15/1000</f>
        <v>148.78478399999997</v>
      </c>
      <c r="O15" s="78" t="e">
        <f>[1]ОПТ!#REF!*1.2*[1]ОПТ!L15/1000</f>
        <v>#REF!</v>
      </c>
      <c r="P15" s="77">
        <f>[1]ОПТ!K15*1.2*[1]ОПТ!L15/1000</f>
        <v>126.08880000000001</v>
      </c>
      <c r="Q15" s="74">
        <f>[1]ОПТ!L15</f>
        <v>49.1</v>
      </c>
      <c r="R15" s="82"/>
      <c r="S15" s="83"/>
    </row>
    <row r="16" spans="1:21">
      <c r="A16" s="67" t="str">
        <f>[1]ОПТ!A16</f>
        <v>30х30х3      (6м)</v>
      </c>
      <c r="B16" s="68">
        <f>[1]ОПТ!B16*1.2*[1]ОПТ!D16/1000</f>
        <v>7.0247759999999992</v>
      </c>
      <c r="C16" s="79" t="e">
        <f>[1]ОПТ!#REF!*1.2*[1]ОПТ!D17/1000</f>
        <v>#REF!</v>
      </c>
      <c r="D16" s="70">
        <f>[1]ОПТ!C16*1.2*[1]ОПТ!D16/1000</f>
        <v>5.9531999999999998</v>
      </c>
      <c r="E16" s="71">
        <f>[1]ОПТ!D16</f>
        <v>2.42</v>
      </c>
      <c r="F16" s="66"/>
      <c r="G16" s="67" t="str">
        <f>[1]ОПТ!E16</f>
        <v>63x40x5    (6м)</v>
      </c>
      <c r="H16" s="72">
        <f>[1]ОПТ!F16*1.2*[1]ОПТ!H16/1000</f>
        <v>22.423068000000004</v>
      </c>
      <c r="I16" s="73"/>
      <c r="J16" s="72">
        <f>[1]ОПТ!G16*1.2*[1]ОПТ!H16/1000</f>
        <v>19.002600000000001</v>
      </c>
      <c r="K16" s="74">
        <f>[1]ОПТ!H16</f>
        <v>3.91</v>
      </c>
      <c r="L16" s="66"/>
      <c r="M16" s="76" t="str">
        <f>[1]ОПТ!I16</f>
        <v>3*1250*2500</v>
      </c>
      <c r="N16" s="81">
        <f>[1]ОПТ!J16*1.2*[1]ОПТ!L16/1000</f>
        <v>223.02566399999995</v>
      </c>
      <c r="O16" s="78" t="e">
        <f>[1]ОПТ!#REF!*1.2*[1]ОПТ!L16/1000</f>
        <v>#REF!</v>
      </c>
      <c r="P16" s="77">
        <f>[1]ОПТ!K16*1.2*[1]ОПТ!L16/1000</f>
        <v>189.00479999999999</v>
      </c>
      <c r="Q16" s="74">
        <f>[1]ОПТ!L16</f>
        <v>73.599999999999994</v>
      </c>
      <c r="R16" s="82"/>
      <c r="S16" s="83"/>
    </row>
    <row r="17" spans="1:19">
      <c r="A17" s="67" t="str">
        <f>[1]ОПТ!A17</f>
        <v>40х20х1,5   (6м)</v>
      </c>
      <c r="B17" s="68">
        <f>[1]ОПТ!B17*1.2*[1]ОПТ!D17/1000</f>
        <v>4.3962551999999997</v>
      </c>
      <c r="C17" s="79" t="e">
        <f>[1]ОПТ!#REF!*1.2*[1]ОПТ!D18/1000</f>
        <v>#REF!</v>
      </c>
      <c r="D17" s="70">
        <f>[1]ОПТ!C17*1.2*[1]ОПТ!D17/1000</f>
        <v>3.7256400000000003</v>
      </c>
      <c r="E17" s="71">
        <f>[1]ОПТ!D17</f>
        <v>1.31</v>
      </c>
      <c r="F17" s="66"/>
      <c r="G17" s="67" t="str">
        <f>[1]ОПТ!E17</f>
        <v>63х63х5    (12м)</v>
      </c>
      <c r="H17" s="72">
        <f>[1]ОПТ!F17*1.2*[1]ОПТ!H17/1000</f>
        <v>14.439235199999997</v>
      </c>
      <c r="I17" s="73"/>
      <c r="J17" s="72">
        <f>[1]ОПТ!G17*1.2*[1]ОПТ!H17/1000</f>
        <v>12.23664</v>
      </c>
      <c r="K17" s="74">
        <f>[1]ОПТ!H17</f>
        <v>4.8099999999999996</v>
      </c>
      <c r="L17" s="66"/>
      <c r="M17" s="76" t="str">
        <f>[1]ОПТ!I17</f>
        <v>3*1500*6000</v>
      </c>
      <c r="N17" s="81">
        <f>[1]ОПТ!J17*1.2*[1]ОПТ!L17/1000</f>
        <v>639.25815599999999</v>
      </c>
      <c r="O17" s="78" t="e">
        <f>[1]ОПТ!#REF!*1.2*[1]ОПТ!L17/1000</f>
        <v>#REF!</v>
      </c>
      <c r="P17" s="77">
        <f>[1]ОПТ!K17*1.2*[1]ОПТ!L17/1000</f>
        <v>541.74419999999998</v>
      </c>
      <c r="Q17" s="74">
        <f>[1]ОПТ!L17</f>
        <v>211.95</v>
      </c>
      <c r="R17" s="82"/>
      <c r="S17" s="83"/>
    </row>
    <row r="18" spans="1:19">
      <c r="A18" s="67" t="str">
        <f>[1]ОПТ!A18</f>
        <v>40х20х2 (6м)</v>
      </c>
      <c r="B18" s="68">
        <f>[1]ОПТ!B18*1.2*[1]ОПТ!D18/1000</f>
        <v>4.1860799999999996</v>
      </c>
      <c r="C18" s="79" t="e">
        <f>[1]ОПТ!#REF!*1.2*[1]ОПТ!D20/1000</f>
        <v>#REF!</v>
      </c>
      <c r="D18" s="70">
        <f>[1]ОПТ!C18*1.2*[1]ОПТ!D18/1000</f>
        <v>3.8759999999999999</v>
      </c>
      <c r="E18" s="71">
        <f>[1]ОПТ!D18</f>
        <v>1.7</v>
      </c>
      <c r="F18" s="66"/>
      <c r="G18" s="67" t="str">
        <f>[1]ОПТ!E18</f>
        <v>63х63х6    (12м)</v>
      </c>
      <c r="H18" s="72">
        <f>[1]ОПТ!F18*1.2*[1]ОПТ!H18/1000</f>
        <v>17.2519776</v>
      </c>
      <c r="I18" s="73"/>
      <c r="J18" s="72">
        <f>[1]ОПТ!G18*1.2*[1]ОПТ!H18/1000</f>
        <v>14.62032</v>
      </c>
      <c r="K18" s="74">
        <f>[1]ОПТ!H18</f>
        <v>5.72</v>
      </c>
      <c r="L18" s="66"/>
      <c r="M18" s="76" t="str">
        <f>[1]ОПТ!I18</f>
        <v xml:space="preserve">4*1500*6000  </v>
      </c>
      <c r="N18" s="81">
        <f>[1]ОПТ!J18*1.2*[1]ОПТ!L18/1000</f>
        <v>844.34097600000007</v>
      </c>
      <c r="O18" s="78" t="e">
        <f>[1]ОПТ!#REF!*1.2*[1]ОПТ!L18/1000</f>
        <v>#REF!</v>
      </c>
      <c r="P18" s="77">
        <f>[1]ОПТ!K18*1.2*[1]ОПТ!L18/1000</f>
        <v>715.54320000000007</v>
      </c>
      <c r="Q18" s="74">
        <f>[1]ОПТ!L18</f>
        <v>282.60000000000002</v>
      </c>
      <c r="R18" s="82"/>
      <c r="S18" s="83"/>
    </row>
    <row r="19" spans="1:19">
      <c r="A19" s="67" t="str">
        <f>[1]ОПТ!A19</f>
        <v xml:space="preserve">40х20х3      (6м) </v>
      </c>
      <c r="B19" s="68">
        <f>[1]ОПТ!B19*1.2*[1]ОПТ!D19/1000</f>
        <v>7.0933103999999991</v>
      </c>
      <c r="C19" s="79" t="e">
        <f>[1]ОПТ!#REF!*1.2*[1]ОПТ!D21/1000</f>
        <v>#REF!</v>
      </c>
      <c r="D19" s="70">
        <f>[1]ОПТ!C19*1.2*[1]ОПТ!D19/1000</f>
        <v>6.0112800000000002</v>
      </c>
      <c r="E19" s="71">
        <f>[1]ОПТ!D19</f>
        <v>2.42</v>
      </c>
      <c r="F19" s="66"/>
      <c r="G19" s="67" t="str">
        <f>[1]ОПТ!E19</f>
        <v xml:space="preserve">70х70х6    (12м) </v>
      </c>
      <c r="H19" s="72">
        <f>[1]ОПТ!F19*1.2*[1]ОПТ!H19/1000</f>
        <v>21.534811199999996</v>
      </c>
      <c r="I19" s="73"/>
      <c r="J19" s="72">
        <f>[1]ОПТ!G19*1.2*[1]ОПТ!H19/1000</f>
        <v>18.249839999999999</v>
      </c>
      <c r="K19" s="74">
        <f>[1]ОПТ!H19</f>
        <v>6.39</v>
      </c>
      <c r="L19" s="66"/>
      <c r="M19" s="76" t="str">
        <f>[1]ОПТ!I19</f>
        <v>4*1500*6000     09Г2С</v>
      </c>
      <c r="N19" s="81">
        <f>[1]ОПТ!J19*1.2*[1]ОПТ!L19/1000</f>
        <v>900.36360000000013</v>
      </c>
      <c r="O19" s="78" t="e">
        <f>[1]ОПТ!#REF!*1.2*[1]ОПТ!L19/1000</f>
        <v>#REF!</v>
      </c>
      <c r="P19" s="77">
        <f>[1]ОПТ!K19*1.2*[1]ОПТ!L19/1000</f>
        <v>763.0200000000001</v>
      </c>
      <c r="Q19" s="74">
        <f>[1]ОПТ!L19</f>
        <v>282.60000000000002</v>
      </c>
      <c r="R19" s="82"/>
      <c r="S19" s="83"/>
    </row>
    <row r="20" spans="1:19">
      <c r="A20" s="67" t="str">
        <f>[1]ОПТ!A20</f>
        <v>40х25х2      (6м)</v>
      </c>
      <c r="B20" s="68">
        <f>[1]ОПТ!B20*1.2*[1]ОПТ!D20/1000</f>
        <v>5.6625840000000007</v>
      </c>
      <c r="C20" s="79" t="e">
        <f>[1]ОПТ!#REF!*1.2*[1]ОПТ!D21/1000</f>
        <v>#REF!</v>
      </c>
      <c r="D20" s="70">
        <f>[1]ОПТ!C20*1.2*[1]ОПТ!D20/1000</f>
        <v>4.7988</v>
      </c>
      <c r="E20" s="71">
        <f>[1]ОПТ!D20</f>
        <v>1.86</v>
      </c>
      <c r="F20" s="66"/>
      <c r="G20" s="67" t="str">
        <f>[1]ОПТ!E20</f>
        <v>75х50х5    (12м)</v>
      </c>
      <c r="H20" s="72">
        <f>[1]ОПТ!F20*1.2*[1]ОПТ!H20/1000</f>
        <v>22.314885599999997</v>
      </c>
      <c r="I20" s="73"/>
      <c r="J20" s="72">
        <f>[1]ОПТ!G20*1.2*[1]ОПТ!H20/1000</f>
        <v>18.910920000000001</v>
      </c>
      <c r="K20" s="74">
        <f>[1]ОПТ!H20</f>
        <v>4.79</v>
      </c>
      <c r="L20" s="66"/>
      <c r="M20" s="76" t="str">
        <f>[1]ОПТ!I20</f>
        <v xml:space="preserve">5*1500*6000  </v>
      </c>
      <c r="N20" s="81">
        <f>[1]ОПТ!J20*1.2*[1]ОПТ!L20/1000</f>
        <v>1045.4221799999998</v>
      </c>
      <c r="O20" s="78" t="e">
        <f>[1]ОПТ!#REF!*1.2*[1]ОПТ!L20/1000</f>
        <v>#REF!</v>
      </c>
      <c r="P20" s="77">
        <f>[1]ОПТ!K20*1.2*[1]ОПТ!L20/1000</f>
        <v>885.95100000000002</v>
      </c>
      <c r="Q20" s="74">
        <f>[1]ОПТ!L20</f>
        <v>353.25</v>
      </c>
      <c r="R20" s="82"/>
      <c r="S20" s="83"/>
    </row>
    <row r="21" spans="1:19">
      <c r="A21" s="67" t="str">
        <f>[1]ОПТ!A21</f>
        <v xml:space="preserve">40х40х1,5   (6м) </v>
      </c>
      <c r="B21" s="68">
        <f>[1]ОПТ!B21*1.2*[1]ОПТ!D21/1000</f>
        <v>6.0743567999999994</v>
      </c>
      <c r="C21" s="79" t="e">
        <f>[1]ОПТ!#REF!*1.2*[1]ОПТ!D22/1000</f>
        <v>#REF!</v>
      </c>
      <c r="D21" s="70">
        <f>[1]ОПТ!C21*1.2*[1]ОПТ!D21/1000</f>
        <v>5.1477599999999999</v>
      </c>
      <c r="E21" s="71">
        <f>[1]ОПТ!D21</f>
        <v>1.78</v>
      </c>
      <c r="F21" s="66"/>
      <c r="G21" s="67" t="str">
        <f>[1]ОПТ!E21</f>
        <v xml:space="preserve">75х75х5    (12м) </v>
      </c>
      <c r="H21" s="72">
        <f>[1]ОПТ!F21*1.2*[1]ОПТ!H21/1000</f>
        <v>18.4788</v>
      </c>
      <c r="I21" s="73"/>
      <c r="J21" s="72">
        <f>[1]ОПТ!G21*1.2*[1]ОПТ!H21/1000</f>
        <v>15.66</v>
      </c>
      <c r="K21" s="74">
        <f>[1]ОПТ!H21</f>
        <v>5.8</v>
      </c>
      <c r="L21" s="66"/>
      <c r="M21" s="76" t="str">
        <f>[1]ОПТ!I21</f>
        <v>5*1500*6000      09Г2С</v>
      </c>
      <c r="N21" s="81">
        <f>[1]ОПТ!J21*1.2*[1]ОПТ!L21/1000</f>
        <v>1120.4524799999999</v>
      </c>
      <c r="O21" s="78" t="e">
        <f>[1]ОПТ!#REF!*1.2*[1]ОПТ!L21/1000</f>
        <v>#REF!</v>
      </c>
      <c r="P21" s="77">
        <f>[1]ОПТ!K21*1.2*[1]ОПТ!L21/1000</f>
        <v>949.53599999999994</v>
      </c>
      <c r="Q21" s="74">
        <f>[1]ОПТ!L21</f>
        <v>353.25</v>
      </c>
      <c r="R21" s="82"/>
      <c r="S21" s="83"/>
    </row>
    <row r="22" spans="1:19">
      <c r="A22" s="67" t="str">
        <f>[1]ОПТ!A22</f>
        <v xml:space="preserve">40х40х2 (6м) </v>
      </c>
      <c r="B22" s="68">
        <f>[1]ОПТ!B22*1.2*[1]ОПТ!D22/1000</f>
        <v>6.6432959999999994</v>
      </c>
      <c r="C22" s="79" t="e">
        <f>[1]ОПТ!#REF!*1.2*[1]ОПТ!D23/1000</f>
        <v>#REF!</v>
      </c>
      <c r="D22" s="70">
        <f>[1]ОПТ!C22*1.2*[1]ОПТ!D22/1000</f>
        <v>6.1512000000000002</v>
      </c>
      <c r="E22" s="71">
        <f>[1]ОПТ!D22</f>
        <v>2.33</v>
      </c>
      <c r="F22" s="66"/>
      <c r="G22" s="67" t="str">
        <f>[1]ОПТ!E22</f>
        <v>75х75х6    (12м)</v>
      </c>
      <c r="H22" s="72">
        <f>[1]ОПТ!F22*1.2*[1]ОПТ!H22/1000</f>
        <v>22.049102399999995</v>
      </c>
      <c r="I22" s="73"/>
      <c r="J22" s="72">
        <f>[1]ОПТ!G22*1.2*[1]ОПТ!H22/1000</f>
        <v>18.685680000000001</v>
      </c>
      <c r="K22" s="74">
        <f>[1]ОПТ!H22</f>
        <v>6.89</v>
      </c>
      <c r="L22" s="66"/>
      <c r="M22" s="76" t="str">
        <f>[1]ОПТ!I22</f>
        <v xml:space="preserve">6*1500*6000 </v>
      </c>
      <c r="N22" s="81">
        <f>[1]ОПТ!J22*1.2*[1]ОПТ!L22/1000</f>
        <v>1278.516312</v>
      </c>
      <c r="O22" s="78" t="e">
        <f>[1]ОПТ!#REF!*1.2*[1]ОПТ!L22/1000</f>
        <v>#REF!</v>
      </c>
      <c r="P22" s="77">
        <f>[1]ОПТ!K22*1.2*[1]ОПТ!L22/1000</f>
        <v>1083.4884</v>
      </c>
      <c r="Q22" s="74">
        <f>[1]ОПТ!L22</f>
        <v>423.9</v>
      </c>
      <c r="R22" s="82"/>
      <c r="S22" s="83"/>
    </row>
    <row r="23" spans="1:19">
      <c r="A23" s="67" t="str">
        <f>[1]ОПТ!A23</f>
        <v>40х40х3      (6м)</v>
      </c>
      <c r="B23" s="68">
        <f>[1]ОПТ!B23*1.2*[1]ОПТ!D23/1000</f>
        <v>9.7534080000000003</v>
      </c>
      <c r="C23" s="79" t="e">
        <f>[1]ОПТ!#REF!*1.2*[1]ОПТ!#REF!/1000</f>
        <v>#REF!</v>
      </c>
      <c r="D23" s="70">
        <f>[1]ОПТ!C23*1.2*[1]ОПТ!D23/1000</f>
        <v>8.2656000000000009</v>
      </c>
      <c r="E23" s="71">
        <f>[1]ОПТ!D23</f>
        <v>3.36</v>
      </c>
      <c r="F23" s="66"/>
      <c r="G23" s="67" t="str">
        <f>[1]ОПТ!E23</f>
        <v>75х75х8    (12м)</v>
      </c>
      <c r="H23" s="72">
        <f>[1]ОПТ!F23*1.2*[1]ОПТ!H23/1000</f>
        <v>30.525844799999994</v>
      </c>
      <c r="I23" s="73"/>
      <c r="J23" s="72">
        <f>[1]ОПТ!G23*1.2*[1]ОПТ!H23/1000</f>
        <v>25.86936</v>
      </c>
      <c r="K23" s="74">
        <f>[1]ОПТ!H23</f>
        <v>9.02</v>
      </c>
      <c r="L23" s="66"/>
      <c r="M23" s="76" t="str">
        <f>[1]ОПТ!I23</f>
        <v xml:space="preserve">8*1500*6000 </v>
      </c>
      <c r="N23" s="81">
        <f>[1]ОПТ!J23*1.2*[1]ОПТ!L23/1000</f>
        <v>1648.665792</v>
      </c>
      <c r="O23" s="78" t="e">
        <f>[1]ОПТ!#REF!*1.2*[1]ОПТ!L25/1000</f>
        <v>#REF!</v>
      </c>
      <c r="P23" s="77">
        <f>[1]ОПТ!K23*1.2*[1]ОПТ!L23/1000</f>
        <v>1397.1744000000001</v>
      </c>
      <c r="Q23" s="74">
        <f>[1]ОПТ!L23</f>
        <v>565.20000000000005</v>
      </c>
      <c r="R23" s="82"/>
      <c r="S23" s="83"/>
    </row>
    <row r="24" spans="1:19">
      <c r="A24" s="67" t="str">
        <f>[1]ОПТ!A24</f>
        <v xml:space="preserve">40х40х4 (6м) </v>
      </c>
      <c r="B24" s="68">
        <f>[1]ОПТ!B24*1.2*[1]ОПТ!D24/1000</f>
        <v>12.664704</v>
      </c>
      <c r="C24" s="79" t="e">
        <f>[1]ОПТ!#REF!*1.2*[1]ОПТ!D25/1000</f>
        <v>#REF!</v>
      </c>
      <c r="D24" s="70">
        <f>[1]ОПТ!C24*1.2*[1]ОПТ!D24/1000</f>
        <v>10.732799999999999</v>
      </c>
      <c r="E24" s="71">
        <f>[1]ОПТ!D24</f>
        <v>4.3</v>
      </c>
      <c r="F24" s="66"/>
      <c r="G24" s="67" t="str">
        <f>[1]ОПТ!E24</f>
        <v>80х80х6    (12м)</v>
      </c>
      <c r="H24" s="72">
        <f>[1]ОПТ!F24*1.2*[1]ОПТ!H24/1000</f>
        <v>23.761612799999998</v>
      </c>
      <c r="I24" s="73"/>
      <c r="J24" s="72">
        <f>[1]ОПТ!G24*1.2*[1]ОПТ!H24/1000</f>
        <v>20.136959999999998</v>
      </c>
      <c r="K24" s="74">
        <f>[1]ОПТ!H24</f>
        <v>7.36</v>
      </c>
      <c r="L24" s="66"/>
      <c r="M24" s="76" t="str">
        <f>[1]ОПТ!I24</f>
        <v>8*1500*5000      09Г2С</v>
      </c>
      <c r="N24" s="81">
        <f>[1]ОПТ!J24*1.2*[1]ОПТ!L24/1000</f>
        <v>1824.7368959999999</v>
      </c>
      <c r="O24" s="78" t="e">
        <f>[1]ОПТ!#REF!*1.2*[1]ОПТ!L23/1000</f>
        <v>#REF!</v>
      </c>
      <c r="P24" s="77">
        <f>[1]ОПТ!K24*1.2*[1]ОПТ!L24/1000</f>
        <v>1546.3872000000001</v>
      </c>
      <c r="Q24" s="74">
        <f>[1]ОПТ!L24</f>
        <v>565.20000000000005</v>
      </c>
      <c r="R24" s="82"/>
      <c r="S24" s="83"/>
    </row>
    <row r="25" spans="1:19">
      <c r="A25" s="67" t="str">
        <f>[1]ОПТ!A25</f>
        <v>50х25х1,5      (6м)</v>
      </c>
      <c r="B25" s="68">
        <f>[1]ОПТ!B25*1.2*[1]ОПТ!D25/1000</f>
        <v>6.479332799999999</v>
      </c>
      <c r="C25" s="79" t="e">
        <f>[1]ОПТ!#REF!*1.2*[1]ОПТ!D26/1000</f>
        <v>#REF!</v>
      </c>
      <c r="D25" s="70">
        <f>[1]ОПТ!C25*1.2*[1]ОПТ!D25/1000</f>
        <v>5.4909600000000003</v>
      </c>
      <c r="E25" s="71">
        <f>[1]ОПТ!D25</f>
        <v>1.67</v>
      </c>
      <c r="F25" s="66"/>
      <c r="G25" s="67" t="str">
        <f>[1]ОПТ!E25</f>
        <v>90х90х6    (12м)</v>
      </c>
      <c r="H25" s="72">
        <f>[1]ОПТ!F25*1.2*[1]ОПТ!H25/1000</f>
        <v>26.7752856</v>
      </c>
      <c r="I25" s="73"/>
      <c r="J25" s="72">
        <f>[1]ОПТ!G25*1.2*[1]ОПТ!H25/1000</f>
        <v>22.690920000000002</v>
      </c>
      <c r="K25" s="74">
        <f>[1]ОПТ!H25</f>
        <v>8.33</v>
      </c>
      <c r="L25" s="66"/>
      <c r="M25" s="76" t="str">
        <f>[1]ОПТ!I25</f>
        <v xml:space="preserve">10*1500*6000 </v>
      </c>
      <c r="N25" s="81">
        <f>[1]ОПТ!J25*1.2*[1]ОПТ!L25/1000</f>
        <v>2110.8524400000001</v>
      </c>
      <c r="O25" s="78" t="e">
        <f>[1]ОПТ!#REF!*1.2*[1]ОПТ!L26/1000</f>
        <v>#REF!</v>
      </c>
      <c r="P25" s="77">
        <f>[1]ОПТ!K25*1.2*[1]ОПТ!L25/1000</f>
        <v>1788.8579999999999</v>
      </c>
      <c r="Q25" s="74">
        <f>[1]ОПТ!L25</f>
        <v>706.5</v>
      </c>
      <c r="R25" s="82"/>
      <c r="S25" s="83"/>
    </row>
    <row r="26" spans="1:19">
      <c r="A26" s="67" t="str">
        <f>[1]ОПТ!A26</f>
        <v>50х25х2      (6м)</v>
      </c>
      <c r="B26" s="68">
        <f>[1]ОПТ!B26*1.2*[1]ОПТ!D26/1000</f>
        <v>7.3438007999999995</v>
      </c>
      <c r="C26" s="79" t="e">
        <f>[1]ОПТ!#REF!*1.2*[1]ОПТ!#REF!/1000</f>
        <v>#REF!</v>
      </c>
      <c r="D26" s="70">
        <f>[1]ОПТ!C26*1.2*[1]ОПТ!D26/1000</f>
        <v>6.2235599999999991</v>
      </c>
      <c r="E26" s="71">
        <f>[1]ОПТ!D26</f>
        <v>2.17</v>
      </c>
      <c r="F26" s="66"/>
      <c r="G26" s="67" t="str">
        <f>[1]ОПТ!E26</f>
        <v>90х90х7    (12м)</v>
      </c>
      <c r="H26" s="72">
        <f>[1]ОПТ!F26*1.2*[1]ОПТ!H26/1000</f>
        <v>31.532054399999996</v>
      </c>
      <c r="I26" s="73"/>
      <c r="J26" s="72">
        <f>[1]ОПТ!G26*1.2*[1]ОПТ!H26/1000</f>
        <v>26.722080000000002</v>
      </c>
      <c r="K26" s="74">
        <f>[1]ОПТ!H26</f>
        <v>9.64</v>
      </c>
      <c r="L26" s="66"/>
      <c r="M26" s="76" t="str">
        <f>[1]ОПТ!I26</f>
        <v xml:space="preserve">12*1500*6000 </v>
      </c>
      <c r="N26" s="81">
        <f>[1]ОПТ!J26*1.2*[1]ОПТ!L26/1000</f>
        <v>2557.0326239999999</v>
      </c>
      <c r="O26" s="78" t="e">
        <f>[1]ОПТ!#REF!*1.2*[1]ОПТ!L27/1000</f>
        <v>#REF!</v>
      </c>
      <c r="P26" s="77">
        <f>[1]ОПТ!K26*1.2*[1]ОПТ!L26/1000</f>
        <v>2166.9767999999999</v>
      </c>
      <c r="Q26" s="74">
        <f>[1]ОПТ!L26</f>
        <v>847.8</v>
      </c>
      <c r="R26" s="82"/>
      <c r="S26" s="83"/>
    </row>
    <row r="27" spans="1:19">
      <c r="A27" s="67" t="str">
        <f>[1]ОПТ!A27</f>
        <v>50х30х2   (6м)</v>
      </c>
      <c r="B27" s="68">
        <f>[1]ОПТ!B27*1.2*[1]ОПТ!D27/1000</f>
        <v>7.7200319999999989</v>
      </c>
      <c r="C27" s="79" t="e">
        <f>[1]ОПТ!#REF!*1.2*[1]ОПТ!D29/1000</f>
        <v>#REF!</v>
      </c>
      <c r="D27" s="70">
        <f>[1]ОПТ!C27*1.2*[1]ОПТ!D27/1000</f>
        <v>6.5423999999999998</v>
      </c>
      <c r="E27" s="71">
        <f>[1]ОПТ!D27</f>
        <v>2.3199999999999998</v>
      </c>
      <c r="F27" s="66"/>
      <c r="G27" s="67" t="str">
        <f>[1]ОПТ!E27</f>
        <v>100х63х6  (12м)</v>
      </c>
      <c r="H27" s="72">
        <f>[1]ОПТ!F27*1.2*[1]ОПТ!H27/1000</f>
        <v>31.6675656</v>
      </c>
      <c r="I27" s="73"/>
      <c r="J27" s="72">
        <f>[1]ОПТ!G27*1.2*[1]ОПТ!H27/1000</f>
        <v>26.836920000000003</v>
      </c>
      <c r="K27" s="74">
        <f>[1]ОПТ!H27</f>
        <v>7.53</v>
      </c>
      <c r="L27" s="66"/>
      <c r="M27" s="76" t="str">
        <f>[1]ОПТ!I27</f>
        <v>12*1500*6000     09Г2С</v>
      </c>
      <c r="N27" s="81">
        <f>[1]ОПТ!J27*1.2*[1]ОПТ!L27/1000</f>
        <v>2701.0907999999999</v>
      </c>
      <c r="O27" s="78" t="e">
        <f>[1]ОПТ!#REF!*1.2*[1]ОПТ!L29/1000</f>
        <v>#REF!</v>
      </c>
      <c r="P27" s="77">
        <f>[1]ОПТ!K27*1.2*[1]ОПТ!L27/1000</f>
        <v>2289.06</v>
      </c>
      <c r="Q27" s="74">
        <f>[1]ОПТ!L27</f>
        <v>847.8</v>
      </c>
      <c r="R27" s="82"/>
      <c r="S27" s="83"/>
    </row>
    <row r="28" spans="1:19">
      <c r="A28" s="67" t="str">
        <f>[1]ОПТ!A28</f>
        <v>50х30х3   (6м)</v>
      </c>
      <c r="B28" s="68">
        <f>[1]ОПТ!B28*1.2*[1]ОПТ!D28/1000</f>
        <v>7.7101199999999999</v>
      </c>
      <c r="C28" s="79" t="e">
        <f>[1]ОПТ!#REF!*1.2*[1]ОПТ!D30/1000</f>
        <v>#REF!</v>
      </c>
      <c r="D28" s="70">
        <f>[1]ОПТ!C28*1.2*[1]ОПТ!D28/1000</f>
        <v>6.5339999999999998</v>
      </c>
      <c r="E28" s="71">
        <f>[1]ОПТ!D28</f>
        <v>3.3</v>
      </c>
      <c r="F28" s="66"/>
      <c r="G28" s="67" t="str">
        <f>[1]ОПТ!E28</f>
        <v>100х63х8  (12м)</v>
      </c>
      <c r="H28" s="72">
        <f>[1]ОПТ!F28*1.2*[1]ОПТ!H28/1000</f>
        <v>37.455465599999989</v>
      </c>
      <c r="I28" s="73"/>
      <c r="J28" s="72">
        <f>[1]ОПТ!G28*1.2*[1]ОПТ!H28/1000</f>
        <v>31.741919999999997</v>
      </c>
      <c r="K28" s="74">
        <f>[1]ОПТ!H28</f>
        <v>9.8699999999999992</v>
      </c>
      <c r="L28" s="66"/>
      <c r="M28" s="76" t="str">
        <f>[1]ОПТ!I28</f>
        <v xml:space="preserve">14*1500*6000 </v>
      </c>
      <c r="N28" s="81">
        <f>[1]ОПТ!J28*1.2*[1]ОПТ!L28/1000</f>
        <v>3137.2669439999995</v>
      </c>
      <c r="O28" s="78" t="e">
        <f>[1]ОПТ!#REF!*1.2*[1]ОПТ!L30/1000</f>
        <v>#REF!</v>
      </c>
      <c r="P28" s="77">
        <f>[1]ОПТ!K28*1.2*[1]ОПТ!L28/1000</f>
        <v>2658.7008000000001</v>
      </c>
      <c r="Q28" s="74">
        <f>[1]ОПТ!L28</f>
        <v>989.1</v>
      </c>
      <c r="R28" s="82"/>
      <c r="S28" s="83"/>
    </row>
    <row r="29" spans="1:19">
      <c r="A29" s="67" t="str">
        <f>[1]ОПТ!A29</f>
        <v>50х50х2      (6м)</v>
      </c>
      <c r="B29" s="68">
        <f>[1]ОПТ!B29*1.2*[1]ОПТ!D29/1000</f>
        <v>9.3886463999999989</v>
      </c>
      <c r="C29" s="79" t="e">
        <f>[1]ОПТ!#REF!*1.2*[1]ОПТ!D30/1000</f>
        <v>#REF!</v>
      </c>
      <c r="D29" s="70">
        <f>[1]ОПТ!C29*1.2*[1]ОПТ!D29/1000</f>
        <v>7.95648</v>
      </c>
      <c r="E29" s="71">
        <f>[1]ОПТ!D29</f>
        <v>2.96</v>
      </c>
      <c r="F29" s="66"/>
      <c r="G29" s="67" t="str">
        <f>[1]ОПТ!E29</f>
        <v>100х100х7   (12м)</v>
      </c>
      <c r="H29" s="72">
        <f>[1]ОПТ!F29*1.2*[1]ОПТ!H29/1000</f>
        <v>34.867583999999994</v>
      </c>
      <c r="I29" s="73"/>
      <c r="J29" s="72">
        <f>[1]ОПТ!G29*1.2*[1]ОПТ!H29/1000</f>
        <v>29.548800000000004</v>
      </c>
      <c r="K29" s="74">
        <f>[1]ОПТ!H29</f>
        <v>10.8</v>
      </c>
      <c r="L29" s="66"/>
      <c r="M29" s="76" t="str">
        <f>[1]ОПТ!I29</f>
        <v xml:space="preserve">16*1500*6000 </v>
      </c>
      <c r="N29" s="81">
        <f>[1]ОПТ!J29*1.2*[1]ОПТ!L29/1000</f>
        <v>3409.3768320000004</v>
      </c>
      <c r="O29" s="78" t="e">
        <f>[1]ОПТ!#REF!*1.2*[1]ОПТ!L30/1000</f>
        <v>#REF!</v>
      </c>
      <c r="P29" s="77">
        <f>[1]ОПТ!K29*1.2*[1]ОПТ!L29/1000</f>
        <v>2889.3024000000005</v>
      </c>
      <c r="Q29" s="74">
        <f>[1]ОПТ!L29</f>
        <v>1130.4000000000001</v>
      </c>
      <c r="R29" s="82"/>
      <c r="S29" s="83"/>
    </row>
    <row r="30" spans="1:19">
      <c r="A30" s="67" t="str">
        <f>[1]ОПТ!A30</f>
        <v>50х50х3      (6м)</v>
      </c>
      <c r="B30" s="68">
        <f>[1]ОПТ!B30*1.2*[1]ОПТ!D30/1000</f>
        <v>12.450038399999997</v>
      </c>
      <c r="C30" s="79" t="e">
        <f>[1]ОПТ!#REF!*1.2*[1]ОПТ!#REF!/1000</f>
        <v>#REF!</v>
      </c>
      <c r="D30" s="70">
        <f>[1]ОПТ!C30*1.2*[1]ОПТ!D30/1000</f>
        <v>10.550879999999999</v>
      </c>
      <c r="E30" s="71">
        <f>[1]ОПТ!D30</f>
        <v>4.3099999999999996</v>
      </c>
      <c r="F30" s="66"/>
      <c r="G30" s="67" t="str">
        <f>[1]ОПТ!E30</f>
        <v>100х100х8   (12м)</v>
      </c>
      <c r="H30" s="72">
        <f>[1]ОПТ!F30*1.2*[1]ОПТ!H30/1000</f>
        <v>40.93656</v>
      </c>
      <c r="I30" s="73"/>
      <c r="J30" s="72">
        <f>[1]ОПТ!G30*1.2*[1]ОПТ!H30/1000</f>
        <v>34.692</v>
      </c>
      <c r="K30" s="74">
        <f>[1]ОПТ!H30</f>
        <v>12.25</v>
      </c>
      <c r="L30" s="66"/>
      <c r="M30" s="76" t="str">
        <f>[1]ОПТ!I30</f>
        <v xml:space="preserve">20*1500*6000 </v>
      </c>
      <c r="N30" s="81">
        <f>[1]ОПТ!J30*1.2*[1]ОПТ!L30/1000</f>
        <v>4481.8099199999997</v>
      </c>
      <c r="O30" s="78" t="e">
        <f>[1]ОПТ!#REF!*1.2*[1]ОПТ!L32/1000</f>
        <v>#REF!</v>
      </c>
      <c r="P30" s="77">
        <f>[1]ОПТ!K30*1.2*[1]ОПТ!L30/1000</f>
        <v>3798.1439999999998</v>
      </c>
      <c r="Q30" s="74">
        <f>[1]ОПТ!L30</f>
        <v>1413</v>
      </c>
      <c r="R30" s="82"/>
      <c r="S30" s="83"/>
    </row>
    <row r="31" spans="1:19">
      <c r="A31" s="67" t="str">
        <f>[1]ОПТ!A31</f>
        <v xml:space="preserve">50х50х4     (6м) </v>
      </c>
      <c r="B31" s="68">
        <f>[1]ОПТ!B31*1.2*[1]ОПТ!D31/1000</f>
        <v>16.139567999999997</v>
      </c>
      <c r="C31" s="79" t="e">
        <f>[1]ОПТ!#REF!*1.2*[1]ОПТ!D32/1000</f>
        <v>#REF!</v>
      </c>
      <c r="D31" s="70">
        <f>[1]ОПТ!C31*1.2*[1]ОПТ!D31/1000</f>
        <v>13.677599999999998</v>
      </c>
      <c r="E31" s="71">
        <f>[1]ОПТ!D31</f>
        <v>5.56</v>
      </c>
      <c r="F31" s="66"/>
      <c r="G31" s="67" t="str">
        <f>[1]ОПТ!E31</f>
        <v>100х100х12 (12м)</v>
      </c>
      <c r="H31" s="72">
        <f>[1]ОПТ!F31*1.2*[1]ОПТ!H31/1000</f>
        <v>59.817503999999992</v>
      </c>
      <c r="I31" s="73"/>
      <c r="J31" s="72">
        <f>[1]ОПТ!G31*1.2*[1]ОПТ!H31/1000</f>
        <v>50.692799999999998</v>
      </c>
      <c r="K31" s="74">
        <f>[1]ОПТ!H31</f>
        <v>17.899999999999999</v>
      </c>
      <c r="L31" s="66"/>
      <c r="M31" s="76" t="str">
        <f>[1]ОПТ!I31</f>
        <v>20*1500*6000   09г2с</v>
      </c>
      <c r="N31" s="81">
        <f>[1]ОПТ!J31*1.2*[1]ОПТ!L31/1000</f>
        <v>4861.9634399999995</v>
      </c>
      <c r="O31" s="78" t="e">
        <f>[1]ОПТ!#REF!*1.2*[1]ОПТ!L33/1000</f>
        <v>#REF!</v>
      </c>
      <c r="P31" s="77">
        <f>[1]ОПТ!K31*1.2*[1]ОПТ!L31/1000</f>
        <v>4120.308</v>
      </c>
      <c r="Q31" s="74">
        <f>[1]ОПТ!L31</f>
        <v>1413</v>
      </c>
      <c r="R31" s="82"/>
      <c r="S31" s="83"/>
    </row>
    <row r="32" spans="1:19">
      <c r="A32" s="67" t="str">
        <f>[1]ОПТ!A32</f>
        <v>60х30х2      (6м)</v>
      </c>
      <c r="B32" s="68">
        <f>[1]ОПТ!B32*1.2*[1]ОПТ!D32/1000</f>
        <v>8.8181399999999996</v>
      </c>
      <c r="C32" s="79" t="e">
        <f>[1]ОПТ!#REF!*1.2*[1]ОПТ!D33/1000</f>
        <v>#REF!</v>
      </c>
      <c r="D32" s="70">
        <f>[1]ОПТ!C32*1.2*[1]ОПТ!D32/1000</f>
        <v>7.4729999999999999</v>
      </c>
      <c r="E32" s="71">
        <f>[1]ОПТ!D32</f>
        <v>2.65</v>
      </c>
      <c r="F32" s="66"/>
      <c r="G32" s="67" t="str">
        <f>[1]ОПТ!E32</f>
        <v>110х110х8   (12м)</v>
      </c>
      <c r="H32" s="72">
        <f>[1]ОПТ!F32*1.2*[1]ОПТ!H32/1000</f>
        <v>45.687239999999996</v>
      </c>
      <c r="I32" s="73"/>
      <c r="J32" s="72">
        <f>[1]ОПТ!G32*1.2*[1]ОПТ!H32/1000</f>
        <v>38.718000000000004</v>
      </c>
      <c r="K32" s="74">
        <f>[1]ОПТ!H32</f>
        <v>13.5</v>
      </c>
      <c r="L32" s="66"/>
      <c r="M32" s="76" t="str">
        <f>[1]ОПТ!I32</f>
        <v>25*1500*6000</v>
      </c>
      <c r="N32" s="81">
        <f>[1]ОПТ!J32*1.2*[1]ОПТ!L32/1000</f>
        <v>6227.6911919999993</v>
      </c>
      <c r="O32" s="78" t="e">
        <f>[1]ОПТ!#REF!*1.2*[1]ОПТ!L31/1000</f>
        <v>#REF!</v>
      </c>
      <c r="P32" s="77">
        <f>[1]ОПТ!K32*1.2*[1]ОПТ!L32/1000</f>
        <v>5277.7043999999996</v>
      </c>
      <c r="Q32" s="74">
        <f>[1]ОПТ!L32</f>
        <v>1766.3</v>
      </c>
      <c r="R32" s="82"/>
      <c r="S32" s="83"/>
    </row>
    <row r="33" spans="1:19">
      <c r="A33" s="67" t="str">
        <f>[1]ОПТ!A33</f>
        <v xml:space="preserve">60х30х3      (6м) </v>
      </c>
      <c r="B33" s="68">
        <f>[1]ОПТ!B33*1.2*[1]ОПТ!D33/1000</f>
        <v>10.792327199999999</v>
      </c>
      <c r="C33" s="79" t="e">
        <f>[1]ОПТ!#REF!*1.2*[1]ОПТ!D34/1000</f>
        <v>#REF!</v>
      </c>
      <c r="D33" s="70">
        <f>[1]ОПТ!C33*1.2*[1]ОПТ!D33/1000</f>
        <v>9.1460400000000011</v>
      </c>
      <c r="E33" s="71">
        <f>[1]ОПТ!D33</f>
        <v>3.83</v>
      </c>
      <c r="F33" s="66"/>
      <c r="G33" s="67" t="str">
        <f>[1]ОПТ!E33</f>
        <v>125х80х10     (12м)</v>
      </c>
      <c r="H33" s="72">
        <f>[1]ОПТ!F33*1.2*[1]ОПТ!H33/1000</f>
        <v>83.567080799999985</v>
      </c>
      <c r="I33" s="73"/>
      <c r="J33" s="72">
        <f>[1]ОПТ!G33*1.2*[1]ОПТ!H33/1000</f>
        <v>70.819559999999996</v>
      </c>
      <c r="K33" s="74">
        <f>[1]ОПТ!H33</f>
        <v>12.53</v>
      </c>
      <c r="L33" s="66"/>
      <c r="M33" s="76" t="str">
        <f>[1]ОПТ!I33</f>
        <v>40*1500*6000</v>
      </c>
      <c r="N33" s="81">
        <f>[1]ОПТ!J33*1.2*[1]ОПТ!L33/1000</f>
        <v>9964.0238399999998</v>
      </c>
      <c r="O33" s="78"/>
      <c r="P33" s="77">
        <f>[1]ОПТ!K33*1.2*[1]ОПТ!L33/1000</f>
        <v>8444.0879999999997</v>
      </c>
      <c r="Q33" s="74">
        <f>[1]ОПТ!L33</f>
        <v>2826</v>
      </c>
      <c r="R33" s="82"/>
      <c r="S33" s="83"/>
    </row>
    <row r="34" spans="1:19">
      <c r="A34" s="67" t="str">
        <f>[1]ОПТ!A34</f>
        <v xml:space="preserve">60х40х1,5   (6м) </v>
      </c>
      <c r="B34" s="68">
        <f>[1]ОПТ!B34*1.2*[1]ОПТ!D34/1000</f>
        <v>7.455239999999999</v>
      </c>
      <c r="C34" s="79" t="e">
        <f>[1]ОПТ!#REF!*1.2*[1]ОПТ!D35/1000</f>
        <v>#REF!</v>
      </c>
      <c r="D34" s="70">
        <f>[1]ОПТ!C34*1.2*[1]ОПТ!D34/1000</f>
        <v>6.3179999999999996</v>
      </c>
      <c r="E34" s="71">
        <f>[1]ОПТ!D34</f>
        <v>2.25</v>
      </c>
      <c r="F34" s="66"/>
      <c r="G34" s="67" t="str">
        <f>[1]ОПТ!E34</f>
        <v>125х125х8   (12м)</v>
      </c>
      <c r="H34" s="72">
        <f>[1]ОПТ!F34*1.2*[1]ОПТ!H34/1000</f>
        <v>51.910559999999997</v>
      </c>
      <c r="I34" s="73" t="e">
        <f>[1]ОПТ!#REF!*1.2*[1]ОПТ!H34/1000</f>
        <v>#REF!</v>
      </c>
      <c r="J34" s="72">
        <f>[1]ОПТ!G34*1.2*[1]ОПТ!H34/1000</f>
        <v>43.991999999999997</v>
      </c>
      <c r="K34" s="74">
        <f>[1]ОПТ!H34</f>
        <v>15.6</v>
      </c>
      <c r="L34" s="66"/>
      <c r="M34" s="76" t="str">
        <f>[1]ОПТ!I34</f>
        <v>50*1500*6000</v>
      </c>
      <c r="N34" s="81"/>
      <c r="O34" s="78" t="e">
        <f>[1]ОПТ!#REF!*1.2*[1]ОПТ!L34/1000</f>
        <v>#REF!</v>
      </c>
      <c r="P34" s="77">
        <f>[1]ОПТ!K34*1.2*[1]ОПТ!L34/1000</f>
        <v>0</v>
      </c>
      <c r="Q34" s="74">
        <f>[1]ОПТ!L34</f>
        <v>3532.5</v>
      </c>
      <c r="R34" s="82"/>
      <c r="S34" s="84"/>
    </row>
    <row r="35" spans="1:19">
      <c r="A35" s="67" t="str">
        <f>[1]ОПТ!A35</f>
        <v>60х40х2 (6м)</v>
      </c>
      <c r="B35" s="68">
        <f>[1]ОПТ!B35*1.2*[1]ОПТ!D35/1000</f>
        <v>7.288704000000001</v>
      </c>
      <c r="C35" s="79" t="e">
        <f>[1]ОПТ!#REF!*1.2*[1]ОПТ!D36/1000</f>
        <v>#REF!</v>
      </c>
      <c r="D35" s="70">
        <f>[1]ОПТ!C35*1.2*[1]ОПТ!D35/1000</f>
        <v>6.7488000000000001</v>
      </c>
      <c r="E35" s="71">
        <f>[1]ОПТ!D35</f>
        <v>2.96</v>
      </c>
      <c r="F35" s="66"/>
      <c r="G35" s="215" t="s">
        <v>457</v>
      </c>
      <c r="H35" s="216"/>
      <c r="I35" s="216"/>
      <c r="J35" s="216"/>
      <c r="K35" s="217"/>
      <c r="L35" s="66"/>
      <c r="M35" s="220" t="s">
        <v>458</v>
      </c>
      <c r="N35" s="220"/>
      <c r="O35" s="220"/>
      <c r="P35" s="220"/>
      <c r="Q35" s="220"/>
      <c r="R35" s="60"/>
    </row>
    <row r="36" spans="1:19">
      <c r="A36" s="67" t="str">
        <f>[1]ОПТ!A36</f>
        <v xml:space="preserve">60х40х3 (6м) </v>
      </c>
      <c r="B36" s="68">
        <f>[1]ОПТ!B36*1.2*[1]ОПТ!D36/1000</f>
        <v>12.360263999999999</v>
      </c>
      <c r="C36" s="79" t="e">
        <f>[1]ОПТ!#REF!*1.2*[1]ОПТ!#REF!/1000</f>
        <v>#REF!</v>
      </c>
      <c r="D36" s="70">
        <f>[1]ОПТ!C36*1.2*[1]ОПТ!D36/1000</f>
        <v>10.4748</v>
      </c>
      <c r="E36" s="71">
        <f>[1]ОПТ!D36</f>
        <v>4.3</v>
      </c>
      <c r="F36" s="66"/>
      <c r="G36" s="67" t="str">
        <f>[1]ОПТ!E36</f>
        <v>ДУ 15х2,8    (6/7,8/9м)</v>
      </c>
      <c r="H36" s="72">
        <f>[1]ОПТ!F36*1.2*[1]ОПТ!H36/1000</f>
        <v>4.0780799999999999</v>
      </c>
      <c r="I36" s="73" t="e">
        <f>[1]ОПТ!#REF!*1.2*[1]ОПТ!H36/1000</f>
        <v>#REF!</v>
      </c>
      <c r="J36" s="72">
        <f>[1]ОПТ!G36*1.2*[1]ОПТ!H36/1000</f>
        <v>3.456</v>
      </c>
      <c r="K36" s="74">
        <f>[1]ОПТ!H36</f>
        <v>1.28</v>
      </c>
      <c r="L36" s="66"/>
      <c r="M36" s="76" t="str">
        <f>[1]ОПТ!I36</f>
        <v xml:space="preserve">3*1250*2500 (ромб,чеч)   </v>
      </c>
      <c r="N36" s="85">
        <f>[1]ОПТ!J36*1.2*[1]ОПТ!L36/1000</f>
        <v>275.22664559999998</v>
      </c>
      <c r="O36" s="86" t="e">
        <f>[1]ОПТ!#REF!*1.2*[1]ОПТ!L36/1000</f>
        <v>#REF!</v>
      </c>
      <c r="P36" s="85">
        <f>[1]ОПТ!K36*1.2*[1]ОПТ!L36/1000</f>
        <v>233.24291999999997</v>
      </c>
      <c r="Q36" s="74">
        <f>[1]ОПТ!L36</f>
        <v>75.63</v>
      </c>
      <c r="R36" s="60"/>
    </row>
    <row r="37" spans="1:19">
      <c r="A37" s="67" t="str">
        <f>[1]ОПТ!A37</f>
        <v>60х40х4        (6м)</v>
      </c>
      <c r="B37" s="68">
        <f>[1]ОПТ!B37*1.2*[1]ОПТ!D37/1000</f>
        <v>16.060838399999998</v>
      </c>
      <c r="C37" s="79" t="e">
        <f>[1]ОПТ!#REF!*1.2*[1]ОПТ!D38/1000</f>
        <v>#REF!</v>
      </c>
      <c r="D37" s="70">
        <f>[1]ОПТ!C37*1.2*[1]ОПТ!D37/1000</f>
        <v>13.61088</v>
      </c>
      <c r="E37" s="71">
        <f>[1]ОПТ!D37</f>
        <v>5.56</v>
      </c>
      <c r="F37" s="66"/>
      <c r="G37" s="67" t="str">
        <f>[1]ОПТ!E37</f>
        <v>ДУ 20х2,5   (6/7,8м)</v>
      </c>
      <c r="H37" s="72">
        <f>[1]ОПТ!F37*1.2*[1]ОПТ!H37/1000</f>
        <v>4.4603999999999999</v>
      </c>
      <c r="I37" s="73"/>
      <c r="J37" s="72">
        <f>[1]ОПТ!G37*1.2*[1]ОПТ!H37/1000</f>
        <v>3.78</v>
      </c>
      <c r="K37" s="74">
        <v>1.5</v>
      </c>
      <c r="L37" s="66"/>
      <c r="M37" s="76" t="str">
        <f>[1]ОПТ!I37</f>
        <v>4*1500*6000 (ромб,чеч)</v>
      </c>
      <c r="N37" s="85">
        <f>[1]ОПТ!J37*1.2*[1]ОПТ!L37/1000</f>
        <v>891.08879999999988</v>
      </c>
      <c r="O37" s="86" t="e">
        <f>[1]ОПТ!#REF!*1.2*[1]ОПТ!L37/1000</f>
        <v>#REF!</v>
      </c>
      <c r="P37" s="85">
        <f>[1]ОПТ!K37*1.2*[1]ОПТ!L37/1000</f>
        <v>755.16</v>
      </c>
      <c r="Q37" s="74">
        <f>[1]ОПТ!L37</f>
        <v>290</v>
      </c>
      <c r="R37" s="60"/>
    </row>
    <row r="38" spans="1:19" ht="15.75" customHeight="1">
      <c r="A38" s="67" t="str">
        <f>[1]ОПТ!A38</f>
        <v xml:space="preserve">60х60х2       (6м) </v>
      </c>
      <c r="B38" s="68">
        <f>[1]ОПТ!B38*1.2*[1]ОПТ!D38/1000</f>
        <v>10.95984</v>
      </c>
      <c r="C38" s="79" t="e">
        <f>[1]ОПТ!#REF!*1.2*[1]ОПТ!D39/1000</f>
        <v>#REF!</v>
      </c>
      <c r="D38" s="70">
        <f>[1]ОПТ!C38*1.2*[1]ОПТ!D38/1000</f>
        <v>9.2880000000000003</v>
      </c>
      <c r="E38" s="71">
        <f>[1]ОПТ!D38</f>
        <v>3.6</v>
      </c>
      <c r="F38" s="66"/>
      <c r="G38" s="67" t="str">
        <f>[1]ОПТ!E38</f>
        <v>ДУ 20х2,8    (6/7,8м)</v>
      </c>
      <c r="H38" s="72">
        <f>[1]ОПТ!F38*1.2*[1]ОПТ!H38/1000</f>
        <v>5.0066927999999997</v>
      </c>
      <c r="I38" s="73" t="e">
        <f>[1]ОПТ!#REF!*1.2*[1]ОПТ!H38/1000</f>
        <v>#REF!</v>
      </c>
      <c r="J38" s="72">
        <f>[1]ОПТ!G38*1.2*[1]ОПТ!H38/1000</f>
        <v>4.2429600000000001</v>
      </c>
      <c r="K38" s="74">
        <f>[1]ОПТ!H38</f>
        <v>1.66</v>
      </c>
      <c r="L38" s="66"/>
      <c r="M38" s="76" t="str">
        <f>[1]ОПТ!I38</f>
        <v>5*1500*6000 (ромб,чеч)</v>
      </c>
      <c r="N38" s="85">
        <f>[1]ОПТ!J38*1.2*[1]ОПТ!L38/1000</f>
        <v>1120.0064399999999</v>
      </c>
      <c r="O38" s="86" t="e">
        <f>[1]ОПТ!#REF!*1.2*[1]ОПТ!L38/1000</f>
        <v>#REF!</v>
      </c>
      <c r="P38" s="85">
        <f>[1]ОПТ!K38*1.2*[1]ОПТ!L38/1000</f>
        <v>949.15800000000002</v>
      </c>
      <c r="Q38" s="74">
        <f>[1]ОПТ!L38</f>
        <v>364.5</v>
      </c>
      <c r="R38" s="60"/>
    </row>
    <row r="39" spans="1:19">
      <c r="A39" s="67" t="str">
        <f>[1]ОПТ!A39</f>
        <v>60х60х3       (6м)</v>
      </c>
      <c r="B39" s="68">
        <f>[1]ОПТ!B39*1.2*[1]ОПТ!D39/1000</f>
        <v>16.949519999999996</v>
      </c>
      <c r="C39" s="79" t="e">
        <f>[1]ОПТ!#REF!*1.2*[1]ОПТ!#REF!/1000</f>
        <v>#REF!</v>
      </c>
      <c r="D39" s="70">
        <f>[1]ОПТ!C39*1.2*[1]ОПТ!D39/1000</f>
        <v>14.364000000000001</v>
      </c>
      <c r="E39" s="71">
        <f>[1]ОПТ!D39</f>
        <v>5.25</v>
      </c>
      <c r="F39" s="66"/>
      <c r="G39" s="87" t="str">
        <f>[1]ОПТ!E39</f>
        <v xml:space="preserve">ДУ 25х2,8    (6/7,8м) </v>
      </c>
      <c r="H39" s="72">
        <f>[1]ОПТ!F39*1.2*[1]ОПТ!H39/1000</f>
        <v>6.2139743999999997</v>
      </c>
      <c r="I39" s="73" t="e">
        <f>[1]ОПТ!#REF!*1.2*[1]ОПТ!H39/1000</f>
        <v>#REF!</v>
      </c>
      <c r="J39" s="72">
        <f>[1]ОПТ!G39*1.2*[1]ОПТ!H39/1000</f>
        <v>5.2660799999999997</v>
      </c>
      <c r="K39" s="74">
        <f>[1]ОПТ!H39</f>
        <v>2.12</v>
      </c>
      <c r="L39" s="66"/>
      <c r="M39" s="76" t="str">
        <f>[1]ОПТ!I39</f>
        <v>6*1500*6000 (ромб,чеч)</v>
      </c>
      <c r="N39" s="85">
        <f>[1]ОПТ!J39*1.2*[1]ОПТ!L39/1000</f>
        <v>1409.2315199999998</v>
      </c>
      <c r="O39" s="86" t="e">
        <f>[1]ОПТ!#REF!*1.2*[1]ОПТ!L39/1000</f>
        <v>#REF!</v>
      </c>
      <c r="P39" s="85">
        <f>[1]ОПТ!K39*1.2*[1]ОПТ!L39/1000</f>
        <v>1194.2639999999999</v>
      </c>
      <c r="Q39" s="74">
        <f>[1]ОПТ!L39</f>
        <v>436.5</v>
      </c>
      <c r="R39" s="60"/>
    </row>
    <row r="40" spans="1:19">
      <c r="A40" s="67" t="str">
        <f>[1]ОПТ!A40</f>
        <v xml:space="preserve">60х60х4    (6м) </v>
      </c>
      <c r="B40" s="68">
        <f>[1]ОПТ!B40*1.2*[1]ОПТ!D40/1000</f>
        <v>19.7005248</v>
      </c>
      <c r="C40" s="79" t="e">
        <f>[1]ОПТ!#REF!*1.2*[1]ОПТ!#REF!/1000</f>
        <v>#REF!</v>
      </c>
      <c r="D40" s="70">
        <f>[1]ОПТ!C40*1.2*[1]ОПТ!D40/1000</f>
        <v>16.695360000000001</v>
      </c>
      <c r="E40" s="71">
        <f>[1]ОПТ!D40</f>
        <v>6.82</v>
      </c>
      <c r="F40" s="66"/>
      <c r="G40" s="67" t="str">
        <f>[1]ОПТ!E40</f>
        <v>ДУ 25х3,2    (6/10,5м)</v>
      </c>
      <c r="H40" s="72">
        <f>[1]ОПТ!F40*1.2*[1]ОПТ!H40/1000</f>
        <v>7.1069040000000001</v>
      </c>
      <c r="I40" s="73" t="e">
        <f>[1]ОПТ!#REF!*1.2*[1]ОПТ!H40/1000</f>
        <v>#REF!</v>
      </c>
      <c r="J40" s="72">
        <f>[1]ОПТ!G40*1.2*[1]ОПТ!H40/1000</f>
        <v>6.0228000000000002</v>
      </c>
      <c r="K40" s="74">
        <f>[1]ОПТ!H40</f>
        <v>2.39</v>
      </c>
      <c r="L40" s="66"/>
      <c r="M40" s="215" t="s">
        <v>459</v>
      </c>
      <c r="N40" s="216"/>
      <c r="O40" s="216"/>
      <c r="P40" s="216"/>
      <c r="Q40" s="217"/>
      <c r="R40" s="60"/>
    </row>
    <row r="41" spans="1:19">
      <c r="A41" s="67" t="str">
        <f>[1]ОПТ!A41</f>
        <v xml:space="preserve">60х60х5    (6м) </v>
      </c>
      <c r="B41" s="68">
        <f>[1]ОПТ!B41*1.2*[1]ОПТ!D41/1000</f>
        <v>25.964299919999998</v>
      </c>
      <c r="C41" s="79" t="e">
        <f>[1]ОПТ!#REF!*1.2*[1]ОПТ!#REF!/1000</f>
        <v>#REF!</v>
      </c>
      <c r="D41" s="70">
        <f>[1]ОПТ!C41*1.2*[1]ОПТ!D41/1000</f>
        <v>22.003644000000001</v>
      </c>
      <c r="E41" s="71">
        <f>[1]ОПТ!D41</f>
        <v>8.2970000000000006</v>
      </c>
      <c r="F41" s="66"/>
      <c r="G41" s="67" t="str">
        <f>[1]ОПТ!E41</f>
        <v>ДУ 32х2,8    (6/10,5м)</v>
      </c>
      <c r="H41" s="72">
        <f>[1]ОПТ!F41*1.2*[1]ОПТ!H41/1000</f>
        <v>8.0406144000000008</v>
      </c>
      <c r="I41" s="73" t="e">
        <f>[1]ОПТ!#REF!*1.2*[1]ОПТ!H41/1000</f>
        <v>#REF!</v>
      </c>
      <c r="J41" s="72">
        <f>[1]ОПТ!G41*1.2*[1]ОПТ!H41/1000</f>
        <v>6.8140799999999997</v>
      </c>
      <c r="K41" s="74">
        <f>[1]ОПТ!H41</f>
        <v>2.73</v>
      </c>
      <c r="L41" s="66"/>
      <c r="M41" s="76" t="str">
        <f>[1]ОПТ!I41</f>
        <v>0,45*1250*2500</v>
      </c>
      <c r="N41" s="88" t="s">
        <v>101</v>
      </c>
      <c r="O41" s="88" t="s">
        <v>101</v>
      </c>
      <c r="P41" s="88" t="s">
        <v>101</v>
      </c>
      <c r="Q41" s="88"/>
      <c r="R41" s="60"/>
    </row>
    <row r="42" spans="1:19">
      <c r="A42" s="67" t="str">
        <f>[1]ОПТ!A42</f>
        <v xml:space="preserve">80х40х2    (6м) </v>
      </c>
      <c r="B42" s="68">
        <f>[1]ОПТ!B42*1.2*[1]ОПТ!D42/1000</f>
        <v>12.606931199999996</v>
      </c>
      <c r="C42" s="79" t="e">
        <f>[1]ОПТ!#REF!*1.2*[1]ОПТ!D44/1000</f>
        <v>#REF!</v>
      </c>
      <c r="D42" s="70">
        <f>[1]ОПТ!C42*1.2*[1]ОПТ!D42/1000</f>
        <v>10.68384</v>
      </c>
      <c r="E42" s="71">
        <f>[1]ОПТ!D42</f>
        <v>3.59</v>
      </c>
      <c r="F42" s="66"/>
      <c r="G42" s="67" t="str">
        <f>[1]ОПТ!E42</f>
        <v>ДУ 32х3,2    (6/10,5м)</v>
      </c>
      <c r="H42" s="72">
        <f>[1]ОПТ!F42*1.2*[1]ОПТ!H42/1000</f>
        <v>9.0571608000000001</v>
      </c>
      <c r="I42" s="73" t="e">
        <f>[1]ОПТ!#REF!*1.2*[1]ОПТ!H42/1000</f>
        <v>#REF!</v>
      </c>
      <c r="J42" s="72">
        <f>[1]ОПТ!G42*1.2*[1]ОПТ!H42/1000</f>
        <v>7.6755599999999991</v>
      </c>
      <c r="K42" s="74">
        <f>[1]ОПТ!H42</f>
        <v>3.09</v>
      </c>
      <c r="L42" s="66"/>
      <c r="M42" s="76" t="str">
        <f>[1]ОПТ!I42</f>
        <v>0,5*1250*2500</v>
      </c>
      <c r="N42" s="81">
        <f>[1]ОПТ!J42*1.2*[1]ОПТ!L42/1000</f>
        <v>61.5212352</v>
      </c>
      <c r="O42" s="78" t="e">
        <f>[1]ОПТ!#REF!*1.2*[1]ОПТ!L42/1000</f>
        <v>#REF!</v>
      </c>
      <c r="P42" s="77">
        <f>[1]ОПТ!K42*1.2*[1]ОПТ!L42/1000</f>
        <v>52.136640000000007</v>
      </c>
      <c r="Q42" s="74">
        <f>[1]ОПТ!L42</f>
        <v>12.63</v>
      </c>
      <c r="R42" s="60"/>
    </row>
    <row r="43" spans="1:19">
      <c r="A43" s="67" t="str">
        <f>[1]ОПТ!A43</f>
        <v>80х40х2 Ш (6м)</v>
      </c>
      <c r="B43" s="68">
        <f>[1]ОПТ!B43*1.2*[1]ОПТ!D43/1000</f>
        <v>12.606931199999996</v>
      </c>
      <c r="C43" s="79" t="e">
        <f>[1]ОПТ!#REF!*1.2*[1]ОПТ!D45/1000</f>
        <v>#REF!</v>
      </c>
      <c r="D43" s="70">
        <f>[1]ОПТ!C43*1.2*[1]ОПТ!D43/1000</f>
        <v>10.68384</v>
      </c>
      <c r="E43" s="71">
        <f>[1]ОПТ!D43</f>
        <v>3.59</v>
      </c>
      <c r="F43" s="66"/>
      <c r="G43" s="67" t="str">
        <f>[1]ОПТ!E43</f>
        <v>ДУ 40х3,0 (6/10,5м) АКЦИЯ!</v>
      </c>
      <c r="H43" s="72">
        <f>[1]ОПТ!F43*1.2*[1]ОПТ!H43/1000</f>
        <v>9.7606295999999997</v>
      </c>
      <c r="I43" s="73" t="e">
        <f>[1]ОПТ!#REF!*1.2*[1]ОПТ!H43/1000</f>
        <v>#REF!</v>
      </c>
      <c r="J43" s="72">
        <f>[1]ОПТ!G43*1.2*[1]ОПТ!H43/1000</f>
        <v>8.2717200000000002</v>
      </c>
      <c r="K43" s="74">
        <f>[1]ОПТ!H43</f>
        <v>3.33</v>
      </c>
      <c r="L43" s="66"/>
      <c r="M43" s="76" t="str">
        <f>[1]ОПТ!I43</f>
        <v>0,55*1250*2500</v>
      </c>
      <c r="N43" s="81">
        <f>[1]ОПТ!J43*1.2*[1]ОПТ!L43/1000</f>
        <v>66.132863999999984</v>
      </c>
      <c r="O43" s="78" t="e">
        <f>[1]ОПТ!#REF!*1.2*[1]ОПТ!L43/1000</f>
        <v>#REF!</v>
      </c>
      <c r="P43" s="77">
        <f>[1]ОПТ!K43*1.2*[1]ОПТ!L43/1000</f>
        <v>56.044800000000002</v>
      </c>
      <c r="Q43" s="74">
        <f>[1]ОПТ!L43</f>
        <v>13.9</v>
      </c>
      <c r="R43" s="60"/>
    </row>
    <row r="44" spans="1:19">
      <c r="A44" s="67" t="str">
        <f>[1]ОПТ!A44</f>
        <v>80х40х3       (6м)</v>
      </c>
      <c r="B44" s="68">
        <f>[1]ОПТ!B44*1.2*[1]ОПТ!D44/1000</f>
        <v>15.239699999999999</v>
      </c>
      <c r="C44" s="79" t="e">
        <f>[1]ОПТ!#REF!*1.2*[1]ОПТ!D45/1000</f>
        <v>#REF!</v>
      </c>
      <c r="D44" s="70">
        <f>[1]ОПТ!C44*1.2*[1]ОПТ!D44/1000</f>
        <v>12.914999999999999</v>
      </c>
      <c r="E44" s="71">
        <f>[1]ОПТ!D44</f>
        <v>5.25</v>
      </c>
      <c r="F44" s="66"/>
      <c r="G44" s="67" t="str">
        <f>[1]ОПТ!E44</f>
        <v>ДУ 40х3,5    (6/10,5м)</v>
      </c>
      <c r="H44" s="72">
        <f>[1]ОПТ!F44*1.2*[1]ОПТ!H44/1000</f>
        <v>11.038003199999999</v>
      </c>
      <c r="I44" s="73" t="e">
        <f>[1]ОПТ!#REF!*1.2*[1]ОПТ!H44/1000</f>
        <v>#REF!</v>
      </c>
      <c r="J44" s="72">
        <f>[1]ОПТ!G44*1.2*[1]ОПТ!H44/1000</f>
        <v>9.354239999999999</v>
      </c>
      <c r="K44" s="74">
        <f>[1]ОПТ!H44</f>
        <v>3.84</v>
      </c>
      <c r="L44" s="66"/>
      <c r="M44" s="76" t="str">
        <f>[1]ОПТ!I44</f>
        <v>0,7*1250*2500</v>
      </c>
      <c r="N44" s="81">
        <f>[1]ОПТ!J44*1.2*[1]ОПТ!L44/1000</f>
        <v>76.650062399999996</v>
      </c>
      <c r="O44" s="78" t="e">
        <f>[1]ОПТ!#REF!*1.2*[1]ОПТ!L44/1000</f>
        <v>#REF!</v>
      </c>
      <c r="P44" s="77">
        <f>[1]ОПТ!K44*1.2*[1]ОПТ!L44/1000</f>
        <v>64.957680000000011</v>
      </c>
      <c r="Q44" s="74">
        <f>[1]ОПТ!L44</f>
        <v>17.690000000000001</v>
      </c>
      <c r="R44" s="60"/>
    </row>
    <row r="45" spans="1:19">
      <c r="A45" s="67" t="str">
        <f>[1]ОПТ!A45</f>
        <v>80х40х4   (6м)</v>
      </c>
      <c r="B45" s="68">
        <f>[1]ОПТ!B45*1.2*[1]ОПТ!D45/1000</f>
        <v>21.857092799999997</v>
      </c>
      <c r="C45" s="79" t="e">
        <f>[1]ОПТ!#REF!*1.2*[1]ОПТ!#REF!/1000</f>
        <v>#REF!</v>
      </c>
      <c r="D45" s="70">
        <f>[1]ОПТ!C45*1.2*[1]ОПТ!D45/1000</f>
        <v>18.522959999999998</v>
      </c>
      <c r="E45" s="71">
        <f>[1]ОПТ!D45</f>
        <v>6.83</v>
      </c>
      <c r="F45" s="66"/>
      <c r="G45" s="67" t="str">
        <f>[1]ОПТ!E45</f>
        <v>ДУ 50х3,0 (6/10,5м) АКЦИЯ!</v>
      </c>
      <c r="H45" s="72">
        <f>[1]ОПТ!F45*1.2*[1]ОПТ!H45/1000</f>
        <v>12.369326399999999</v>
      </c>
      <c r="I45" s="73" t="e">
        <f>[1]ОПТ!#REF!*1.2*[1]ОПТ!H45/1000</f>
        <v>#REF!</v>
      </c>
      <c r="J45" s="72">
        <f>[1]ОПТ!G45*1.2*[1]ОПТ!H45/1000</f>
        <v>10.482479999999999</v>
      </c>
      <c r="K45" s="74">
        <f>[1]ОПТ!H45</f>
        <v>4.22</v>
      </c>
      <c r="L45" s="66"/>
      <c r="M45" s="76" t="str">
        <f>[1]ОПТ!I45</f>
        <v>0,8*1250*2500</v>
      </c>
      <c r="N45" s="81">
        <f>[1]ОПТ!J45*1.2*[1]ОПТ!L45/1000</f>
        <v>95.91559199999999</v>
      </c>
      <c r="O45" s="78" t="e">
        <f>[1]ОПТ!#REF!*1.2*[1]ОПТ!L45/1000</f>
        <v>#REF!</v>
      </c>
      <c r="P45" s="77">
        <f>[1]ОПТ!K45*1.2*[1]ОПТ!L45/1000</f>
        <v>81.284399999999991</v>
      </c>
      <c r="Q45" s="74">
        <f>[1]ОПТ!L45</f>
        <v>20.22</v>
      </c>
      <c r="R45" s="60"/>
    </row>
    <row r="46" spans="1:19">
      <c r="A46" s="67" t="str">
        <f>[1]ОПТ!A46</f>
        <v>80х60х3       (6м)</v>
      </c>
      <c r="B46" s="68">
        <f>[1]ОПТ!B46*1.2*[1]ОПТ!D46/1000</f>
        <v>17.880681599999999</v>
      </c>
      <c r="C46" s="79" t="e">
        <f>[1]ОПТ!#REF!*1.2*[1]ОПТ!D47/1000</f>
        <v>#REF!</v>
      </c>
      <c r="D46" s="70">
        <f>[1]ОПТ!C46*1.2*[1]ОПТ!D46/1000</f>
        <v>15.153120000000001</v>
      </c>
      <c r="E46" s="71">
        <f>[1]ОПТ!D46</f>
        <v>6.19</v>
      </c>
      <c r="F46" s="66"/>
      <c r="G46" s="67" t="str">
        <f>[1]ОПТ!E46</f>
        <v>ДУ 50х3,5    (6/10,5м)</v>
      </c>
      <c r="H46" s="72">
        <f>[1]ОПТ!F46*1.2*[1]ОПТ!H46/1000</f>
        <v>14.787571199999999</v>
      </c>
      <c r="I46" s="73" t="e">
        <f>[1]ОПТ!#REF!*1.2*[1]ОПТ!H46/1000</f>
        <v>#REF!</v>
      </c>
      <c r="J46" s="72">
        <f>[1]ОПТ!G46*1.2*[1]ОПТ!H46/1000</f>
        <v>12.531840000000001</v>
      </c>
      <c r="K46" s="74">
        <f>[1]ОПТ!H46</f>
        <v>4.88</v>
      </c>
      <c r="L46" s="66"/>
      <c r="M46" s="76" t="str">
        <f>[1]ОПТ!I46</f>
        <v xml:space="preserve">1,0*1250*2500 </v>
      </c>
      <c r="N46" s="81">
        <f>[1]ОПТ!J46*1.2*[1]ОПТ!L46/1000</f>
        <v>108.06260639999999</v>
      </c>
      <c r="O46" s="78" t="e">
        <f>[1]ОПТ!#REF!*1.2*[1]ОПТ!L46/1000</f>
        <v>#REF!</v>
      </c>
      <c r="P46" s="77">
        <f>[1]ОПТ!K46*1.2*[1]ОПТ!L46/1000</f>
        <v>91.578479999999999</v>
      </c>
      <c r="Q46" s="74">
        <f>[1]ОПТ!L46</f>
        <v>25.27</v>
      </c>
      <c r="R46" s="60"/>
    </row>
    <row r="47" spans="1:19">
      <c r="A47" s="67" t="str">
        <f>[1]ОПТ!A47</f>
        <v>80х80х2       (6м)</v>
      </c>
      <c r="B47" s="68">
        <f>[1]ОПТ!B47*1.2*[1]ОПТ!D47/1000</f>
        <v>14.529292799999997</v>
      </c>
      <c r="C47" s="79" t="e">
        <f>[1]ОПТ!#REF!*1.2*[1]ОПТ!D48/1000</f>
        <v>#REF!</v>
      </c>
      <c r="D47" s="70">
        <f>[1]ОПТ!C47*1.2*[1]ОПТ!D47/1000</f>
        <v>12.312959999999999</v>
      </c>
      <c r="E47" s="71">
        <f>[1]ОПТ!D47</f>
        <v>4.84</v>
      </c>
      <c r="F47" s="66"/>
      <c r="G47" s="215" t="s">
        <v>460</v>
      </c>
      <c r="H47" s="216"/>
      <c r="I47" s="216"/>
      <c r="J47" s="216"/>
      <c r="K47" s="217"/>
      <c r="L47" s="66"/>
      <c r="M47" s="76" t="str">
        <f>[1]ОПТ!I47</f>
        <v>1,2*1250*2500</v>
      </c>
      <c r="N47" s="81">
        <f>[1]ОПТ!J47*1.2*[1]ОПТ!L47/1000</f>
        <v>143.825952</v>
      </c>
      <c r="O47" s="78" t="e">
        <f>[1]ОПТ!#REF!*1.2*[1]ОПТ!L47/1000</f>
        <v>#REF!</v>
      </c>
      <c r="P47" s="77">
        <f>[1]ОПТ!K47*1.2*[1]ОПТ!L47/1000</f>
        <v>121.88639999999999</v>
      </c>
      <c r="Q47" s="74">
        <f>[1]ОПТ!L47</f>
        <v>30.32</v>
      </c>
      <c r="R47" s="60"/>
    </row>
    <row r="48" spans="1:19">
      <c r="A48" s="67" t="str">
        <f>[1]ОПТ!A48</f>
        <v>80х80х3       (12м)</v>
      </c>
      <c r="B48" s="68">
        <f>[1]ОПТ!B48*1.2*[1]ОПТ!D48/1000</f>
        <v>20.601780479999999</v>
      </c>
      <c r="C48" s="79" t="e">
        <f>[1]ОПТ!#REF!*1.2*[1]ОПТ!D47/1000</f>
        <v>#REF!</v>
      </c>
      <c r="D48" s="70">
        <f>[1]ОПТ!C48*1.2*[1]ОПТ!D48/1000</f>
        <v>17.459135999999997</v>
      </c>
      <c r="E48" s="71">
        <f>[1]ОПТ!D48</f>
        <v>7.1319999999999997</v>
      </c>
      <c r="F48" s="66"/>
      <c r="G48" s="89" t="s">
        <v>142</v>
      </c>
      <c r="H48" s="90">
        <f>[1]ОПТ!F48*1.2*[1]ОПТ!H48/1000</f>
        <v>6.0559487999999995</v>
      </c>
      <c r="I48" s="73" t="e">
        <f>[1]ОПТ!#REF!*1.2*[1]ОПТ!H48/1000</f>
        <v>#REF!</v>
      </c>
      <c r="J48" s="72">
        <f>[1]ОПТ!G48*1.2*[1]ОПТ!H48/1000</f>
        <v>5.1321599999999998</v>
      </c>
      <c r="K48" s="91">
        <f>[1]ОПТ!H48</f>
        <v>1.32</v>
      </c>
      <c r="L48" s="66"/>
      <c r="M48" s="76" t="str">
        <f>[1]ОПТ!I48</f>
        <v>1,5*1250*2500</v>
      </c>
      <c r="N48" s="81">
        <f>[1]ОПТ!J48*1.2*[1]ОПТ!L48/1000</f>
        <v>161.535864</v>
      </c>
      <c r="O48" s="78" t="e">
        <f>[1]ОПТ!#REF!*1.2*[1]ОПТ!L48/1000</f>
        <v>#REF!</v>
      </c>
      <c r="P48" s="77">
        <f>[1]ОПТ!K48*1.2*[1]ОПТ!L48/1000</f>
        <v>136.89479999999998</v>
      </c>
      <c r="Q48" s="74">
        <f>[1]ОПТ!L48</f>
        <v>37.9</v>
      </c>
      <c r="R48" s="60"/>
    </row>
    <row r="49" spans="1:18">
      <c r="A49" s="67" t="str">
        <f>[1]ОПТ!A49</f>
        <v>80х80х4       (12м)</v>
      </c>
      <c r="B49" s="68">
        <f>[1]ОПТ!B49*1.2*[1]ОПТ!D49/1000</f>
        <v>28.800590400000001</v>
      </c>
      <c r="C49" s="79" t="e">
        <f>[1]ОПТ!#REF!*1.2*[1]ОПТ!D49/1000</f>
        <v>#REF!</v>
      </c>
      <c r="D49" s="70">
        <f>[1]ОПТ!C49*1.2*[1]ОПТ!D49/1000</f>
        <v>24.40728</v>
      </c>
      <c r="E49" s="71">
        <f>[1]ОПТ!D49</f>
        <v>9.33</v>
      </c>
      <c r="F49" s="66"/>
      <c r="G49" s="89" t="s">
        <v>144</v>
      </c>
      <c r="H49" s="90">
        <f>[1]ОПТ!F49*1.2*[1]ОПТ!H49/1000</f>
        <v>7.8452063999999986</v>
      </c>
      <c r="I49" s="73" t="e">
        <f>[1]ОПТ!#REF!*1.2*[1]ОПТ!H49/1000</f>
        <v>#REF!</v>
      </c>
      <c r="J49" s="72">
        <f>[1]ОПТ!G49*1.2*[1]ОПТ!H49/1000</f>
        <v>6.6484799999999993</v>
      </c>
      <c r="K49" s="91">
        <f>[1]ОПТ!H49</f>
        <v>1.71</v>
      </c>
      <c r="L49" s="66"/>
      <c r="M49" s="76" t="str">
        <f>[1]ОПТ!I49</f>
        <v xml:space="preserve">2,0*1250*2500  </v>
      </c>
      <c r="N49" s="80">
        <f>P49</f>
        <v>204.99024</v>
      </c>
      <c r="O49" s="78" t="e">
        <f>[1]ОПТ!#REF!*1.2*[1]ОПТ!L49/1000</f>
        <v>#REF!</v>
      </c>
      <c r="P49" s="77">
        <f>[1]ОПТ!K49*1.2*[1]ОПТ!L49/1000</f>
        <v>204.99024</v>
      </c>
      <c r="Q49" s="74">
        <f>[1]ОПТ!L49</f>
        <v>50.54</v>
      </c>
      <c r="R49" s="60"/>
    </row>
    <row r="50" spans="1:18">
      <c r="A50" s="67" t="str">
        <f>[1]ОПТ!A50</f>
        <v xml:space="preserve">80х80х5         (6м) </v>
      </c>
      <c r="B50" s="68">
        <f>[1]ОПТ!B50*1.2*[1]ОПТ!D50/1000</f>
        <v>38.553715199999992</v>
      </c>
      <c r="C50" s="79" t="e">
        <f>[1]ОПТ!#REF!*1.2*[1]ОПТ!#REF!/1000</f>
        <v>#REF!</v>
      </c>
      <c r="D50" s="70">
        <f>[1]ОПТ!C50*1.2*[1]ОПТ!D50/1000</f>
        <v>32.672640000000001</v>
      </c>
      <c r="E50" s="71">
        <f>[1]ОПТ!D50</f>
        <v>11.44</v>
      </c>
      <c r="F50" s="66"/>
      <c r="G50" s="67" t="s">
        <v>147</v>
      </c>
      <c r="H50" s="90">
        <f>[1]ОПТ!F50*1.2*[1]ОПТ!H50/1000</f>
        <v>9.661934399999998</v>
      </c>
      <c r="I50" s="73" t="e">
        <f>[1]ОПТ!#REF!*1.2*[1]ОПТ!H50/1000</f>
        <v>#REF!</v>
      </c>
      <c r="J50" s="72">
        <f>[1]ОПТ!G50*1.2*[1]ОПТ!H50/1000</f>
        <v>8.1880800000000011</v>
      </c>
      <c r="K50" s="91">
        <f>[1]ОПТ!H50</f>
        <v>2.1800000000000002</v>
      </c>
      <c r="L50" s="66"/>
      <c r="M50" s="76" t="str">
        <f>[1]ОПТ!I50</f>
        <v>2,5*1250*2500</v>
      </c>
      <c r="N50" s="81">
        <f>[1]ОПТ!J50*1.2*[1]ОПТ!L50/1000</f>
        <v>334.5382128</v>
      </c>
      <c r="O50" s="78" t="e">
        <f>[1]ОПТ!#REF!*1.2*[1]ОПТ!L50/1000</f>
        <v>#REF!</v>
      </c>
      <c r="P50" s="77">
        <f>[1]ОПТ!K50*1.2*[1]ОПТ!L50/1000</f>
        <v>283.50696000000005</v>
      </c>
      <c r="Q50" s="74">
        <f>[1]ОПТ!L50</f>
        <v>63.17</v>
      </c>
      <c r="R50" s="60"/>
    </row>
    <row r="51" spans="1:18">
      <c r="A51" s="67" t="str">
        <f>[1]ОПТ!A51</f>
        <v>100х50х3       (12м)</v>
      </c>
      <c r="B51" s="68">
        <f>[1]ОПТ!B51*1.2*[1]ОПТ!D51/1000</f>
        <v>18.878111999999998</v>
      </c>
      <c r="C51" s="79"/>
      <c r="D51" s="70">
        <f>[1]ОПТ!C51*1.2*[1]ОПТ!D51/1000</f>
        <v>15.9984</v>
      </c>
      <c r="E51" s="71">
        <f>[1]ОПТ!D51</f>
        <v>6.6</v>
      </c>
      <c r="F51" s="66"/>
      <c r="G51" s="67" t="s">
        <v>150</v>
      </c>
      <c r="H51" s="90">
        <f>[1]ОПТ!F51*1.2*[1]ОПТ!H51/1000</f>
        <v>10.902916799999998</v>
      </c>
      <c r="I51" s="73" t="e">
        <f>[1]ОПТ!#REF!*1.2*[1]ОПТ!H51/1000</f>
        <v>#REF!</v>
      </c>
      <c r="J51" s="72">
        <f>[1]ОПТ!G51*1.2*[1]ОПТ!H51/1000</f>
        <v>9.2397600000000004</v>
      </c>
      <c r="K51" s="91">
        <f>[1]ОПТ!H51</f>
        <v>2.46</v>
      </c>
      <c r="L51" s="66"/>
      <c r="M51" s="76" t="str">
        <f>[1]ОПТ!I51</f>
        <v xml:space="preserve">3,0*1250*2500  </v>
      </c>
      <c r="N51" s="80">
        <f>P51</f>
        <v>304.71600000000001</v>
      </c>
      <c r="O51" s="78" t="e">
        <f>[1]ОПТ!#REF!*1.2*[1]ОПТ!L51/1000</f>
        <v>#REF!</v>
      </c>
      <c r="P51" s="77">
        <f>[1]ОПТ!K51*1.2*[1]ОПТ!L51/1000</f>
        <v>304.71600000000001</v>
      </c>
      <c r="Q51" s="74">
        <f>[1]ОПТ!L51</f>
        <v>75.8</v>
      </c>
      <c r="R51" s="60"/>
    </row>
    <row r="52" spans="1:18">
      <c r="A52" s="67" t="str">
        <f>[1]ОПТ!A52</f>
        <v>100х50х4       (12м)</v>
      </c>
      <c r="B52" s="68">
        <f>[1]ОПТ!B52*1.2*[1]ОПТ!D52/1000</f>
        <v>26.862029760000002</v>
      </c>
      <c r="C52" s="79" t="e">
        <f>[1]ОПТ!#REF!*1.2*[1]ОПТ!D52/1000</f>
        <v>#REF!</v>
      </c>
      <c r="D52" s="70">
        <f>[1]ОПТ!C52*1.2*[1]ОПТ!D52/1000</f>
        <v>22.764431999999999</v>
      </c>
      <c r="E52" s="71">
        <f>[1]ОПТ!D52</f>
        <v>8.702</v>
      </c>
      <c r="F52" s="66"/>
      <c r="G52" s="67" t="s">
        <v>153</v>
      </c>
      <c r="H52" s="90">
        <f>[1]ОПТ!F52*1.2*[1]ОПТ!H52/1000</f>
        <v>14.1390432</v>
      </c>
      <c r="I52" s="73" t="e">
        <f>[1]ОПТ!#REF!*1.2*[1]ОПТ!H52/1000</f>
        <v>#REF!</v>
      </c>
      <c r="J52" s="72">
        <f>[1]ОПТ!G52*1.2*[1]ОПТ!H52/1000</f>
        <v>11.982239999999999</v>
      </c>
      <c r="K52" s="91">
        <f>[1]ОПТ!H52</f>
        <v>3.18</v>
      </c>
      <c r="L52" s="66"/>
      <c r="M52" s="215" t="s">
        <v>461</v>
      </c>
      <c r="N52" s="216"/>
      <c r="O52" s="216"/>
      <c r="P52" s="216"/>
      <c r="Q52" s="217"/>
      <c r="R52" s="60"/>
    </row>
    <row r="53" spans="1:18">
      <c r="A53" s="67" t="str">
        <f>[1]ОПТ!A53</f>
        <v>100х60х3       (12м)</v>
      </c>
      <c r="B53" s="68">
        <f>[1]ОПТ!B53*1.2*[1]ОПТ!D53/1000</f>
        <v>22.716180000000001</v>
      </c>
      <c r="C53" s="79" t="e">
        <f>[1]ОПТ!#REF!*1.2*[1]ОПТ!D53/1000</f>
        <v>#REF!</v>
      </c>
      <c r="D53" s="70">
        <f>[1]ОПТ!C53*1.2*[1]ОПТ!D53/1000</f>
        <v>19.251000000000001</v>
      </c>
      <c r="E53" s="71">
        <f>[1]ОПТ!D53</f>
        <v>7.13</v>
      </c>
      <c r="F53" s="66"/>
      <c r="G53" s="67" t="s">
        <v>157</v>
      </c>
      <c r="H53" s="90">
        <f>[1]ОПТ!F53*1.2*[1]ОПТ!H53/1000</f>
        <v>17.270668799999999</v>
      </c>
      <c r="I53" s="73" t="e">
        <f>[1]ОПТ!#REF!*1.2*[1]ОПТ!H53/1000</f>
        <v>#REF!</v>
      </c>
      <c r="J53" s="72">
        <f>[1]ОПТ!G53*1.2*[1]ОПТ!H53/1000</f>
        <v>14.63616</v>
      </c>
      <c r="K53" s="91">
        <f>[1]ОПТ!H53</f>
        <v>3.96</v>
      </c>
      <c r="L53" s="92"/>
      <c r="M53" s="93">
        <f>[1]ОПТ!I53</f>
        <v>406</v>
      </c>
      <c r="N53" s="70">
        <f>[1]ОПТ!J53*1.2*[1]ОПТ!L53/1000</f>
        <v>57.972563999999991</v>
      </c>
      <c r="O53" s="73" t="e">
        <f>[1]ОПТ!#REF!*1.2*[1]ОПТ!L53/1000</f>
        <v>#REF!</v>
      </c>
      <c r="P53" s="72">
        <f>[1]ОПТ!K53*1.2*[1]ОПТ!L53/1000</f>
        <v>49.549199999999999</v>
      </c>
      <c r="Q53" s="74">
        <f>[1]ОПТ!L53</f>
        <v>15.7</v>
      </c>
      <c r="R53" s="60"/>
    </row>
    <row r="54" spans="1:18">
      <c r="A54" s="67" t="str">
        <f>[1]ОПТ!A54</f>
        <v>100х60х4       (12м)</v>
      </c>
      <c r="B54" s="68">
        <f>[1]ОПТ!B54*1.2*[1]ОПТ!D54/1000</f>
        <v>26.9510112</v>
      </c>
      <c r="C54" s="79" t="e">
        <f>[1]ОПТ!#REF!*1.2*[1]ОПТ!D54/1000</f>
        <v>#REF!</v>
      </c>
      <c r="D54" s="70">
        <f>[1]ОПТ!C54*1.2*[1]ОПТ!D54/1000</f>
        <v>22.839839999999999</v>
      </c>
      <c r="E54" s="71">
        <f>[1]ОПТ!D54</f>
        <v>9.33</v>
      </c>
      <c r="F54" s="94"/>
      <c r="G54" s="67" t="s">
        <v>462</v>
      </c>
      <c r="H54" s="90">
        <f>[1]ОПТ!F54*1.2*[1]ОПТ!H54/1000</f>
        <v>20.354093759999998</v>
      </c>
      <c r="I54" s="73" t="e">
        <f>[1]ОПТ!#REF!*1.2*[1]ОПТ!H54/1000</f>
        <v>#REF!</v>
      </c>
      <c r="J54" s="72">
        <f>[1]ОПТ!G54*1.2*[1]ОПТ!H54/1000</f>
        <v>17.249231999999999</v>
      </c>
      <c r="K54" s="91">
        <f>[1]ОПТ!H54</f>
        <v>5.0259999999999998</v>
      </c>
      <c r="L54" s="92"/>
      <c r="M54" s="93">
        <f>[1]ОПТ!I54</f>
        <v>506</v>
      </c>
      <c r="N54" s="70">
        <f>[1]ОПТ!J54*1.2*[1]ОПТ!L54/1000</f>
        <v>78.019999200000001</v>
      </c>
      <c r="O54" s="73" t="e">
        <f>[1]ОПТ!#REF!*1.2*[1]ОПТ!L54/1000</f>
        <v>#REF!</v>
      </c>
      <c r="P54" s="72">
        <f>[1]ОПТ!K54*1.2*[1]ОПТ!L54/1000</f>
        <v>66.683760000000007</v>
      </c>
      <c r="Q54" s="95">
        <f>[1]ОПТ!L54</f>
        <v>21.373000000000001</v>
      </c>
      <c r="R54" s="60"/>
    </row>
    <row r="55" spans="1:18">
      <c r="A55" s="67" t="str">
        <f>[1]ОПТ!A55</f>
        <v>100х100х3     (12м)</v>
      </c>
      <c r="B55" s="68">
        <f>[1]ОПТ!B55*1.2*[1]ОПТ!D55/1000</f>
        <v>27.460488000000002</v>
      </c>
      <c r="C55" s="79" t="e">
        <f>[1]ОПТ!#REF!*1.2*[1]ОПТ!D55/1000</f>
        <v>#REF!</v>
      </c>
      <c r="D55" s="70">
        <f>[1]ОПТ!C55*1.2*[1]ОПТ!D55/1000</f>
        <v>23.271599999999999</v>
      </c>
      <c r="E55" s="71">
        <f>[1]ОПТ!D55</f>
        <v>9.02</v>
      </c>
      <c r="F55" s="94"/>
      <c r="G55" s="67" t="s">
        <v>161</v>
      </c>
      <c r="H55" s="90">
        <f>[1]ОПТ!F55*1.2*[1]ОПТ!H55/1000</f>
        <v>33.31689407999999</v>
      </c>
      <c r="I55" s="73" t="e">
        <f>[1]ОПТ!#REF!*1.2*[1]ОПТ!H55/1000</f>
        <v>#REF!</v>
      </c>
      <c r="J55" s="72">
        <f>[1]ОПТ!G55*1.2*[1]ОПТ!H55/1000</f>
        <v>28.234655999999998</v>
      </c>
      <c r="K55" s="91">
        <f>[1]ОПТ!H55</f>
        <v>7.2619999999999996</v>
      </c>
      <c r="L55" s="66"/>
      <c r="M55" s="93">
        <f>[1]ОПТ!I55</f>
        <v>508</v>
      </c>
      <c r="N55" s="70">
        <f>[1]ОПТ!J55*1.2*[1]ОПТ!L55/1000</f>
        <v>79.021331999999987</v>
      </c>
      <c r="O55" s="73" t="e">
        <f>[1]ОПТ!#REF!*1.2*[1]ОПТ!L55/1000</f>
        <v>#REF!</v>
      </c>
      <c r="P55" s="72">
        <f>[1]ОПТ!K55*1.2*[1]ОПТ!L55/1000</f>
        <v>67.539599999999993</v>
      </c>
      <c r="Q55" s="96">
        <f>[1]ОПТ!L55</f>
        <v>21.9</v>
      </c>
      <c r="R55" s="60"/>
    </row>
    <row r="56" spans="1:18">
      <c r="A56" s="67" t="str">
        <f>[1]ОПТ!A56</f>
        <v xml:space="preserve">100х100х4 (12м) </v>
      </c>
      <c r="B56" s="68">
        <f>[1]ОПТ!B56*1.2*[1]ОПТ!D56/1000</f>
        <v>34.201497599999996</v>
      </c>
      <c r="C56" s="79" t="e">
        <f>[1]ОПТ!#REF!*1.2*[1]ОПТ!D56/1000</f>
        <v>#REF!</v>
      </c>
      <c r="D56" s="70">
        <f>[1]ОПТ!C56*1.2*[1]ОПТ!D56/1000</f>
        <v>28.98432</v>
      </c>
      <c r="E56" s="71">
        <f>[1]ОПТ!D56</f>
        <v>11.84</v>
      </c>
      <c r="F56" s="66"/>
      <c r="G56" s="221" t="s">
        <v>463</v>
      </c>
      <c r="H56" s="222"/>
      <c r="I56" s="222"/>
      <c r="J56" s="222"/>
      <c r="K56" s="223"/>
      <c r="L56" s="66"/>
      <c r="M56" s="215" t="s">
        <v>464</v>
      </c>
      <c r="N56" s="224"/>
      <c r="O56" s="224"/>
      <c r="P56" s="224"/>
      <c r="Q56" s="225"/>
      <c r="R56" s="60"/>
    </row>
    <row r="57" spans="1:18">
      <c r="A57" s="67" t="str">
        <f>[1]ОПТ!A57</f>
        <v>100х100х6     (12м)</v>
      </c>
      <c r="B57" s="68">
        <f>[1]ОПТ!B57*1.2*[1]ОПТ!D57/1000</f>
        <v>55.350590399999994</v>
      </c>
      <c r="C57" s="79" t="e">
        <f>[1]ОПТ!#REF!*1.2*[1]ОПТ!D57/1000</f>
        <v>#REF!</v>
      </c>
      <c r="D57" s="70">
        <f>[1]ОПТ!C57*1.2*[1]ОПТ!D57/1000</f>
        <v>46.90728</v>
      </c>
      <c r="E57" s="71">
        <f>[1]ОПТ!D57</f>
        <v>17.22</v>
      </c>
      <c r="F57" s="66"/>
      <c r="G57" s="67" t="str">
        <f>[1]ОПТ!E57</f>
        <v>оц 57х3,5</v>
      </c>
      <c r="H57" s="97">
        <f>[1]ОПТ!F57*1.2*[1]ОПТ!H57/1000</f>
        <v>20.985119999999998</v>
      </c>
      <c r="I57" s="97"/>
      <c r="J57" s="97">
        <f>[1]ОПТ!G57*1.2*[1]ОПТ!H57/1000</f>
        <v>17.783999999999999</v>
      </c>
      <c r="K57" s="98">
        <f>[1]ОПТ!H57</f>
        <v>4.75</v>
      </c>
      <c r="L57" s="66"/>
      <c r="M57" s="93" t="s">
        <v>465</v>
      </c>
      <c r="N57" s="99">
        <f>P57*1.08</f>
        <v>6.7981680000000013</v>
      </c>
      <c r="O57" s="81"/>
      <c r="P57" s="99">
        <f>[1]ОПТ!K57*1.2</f>
        <v>6.2946000000000009</v>
      </c>
      <c r="Q57" s="100">
        <v>0.26</v>
      </c>
      <c r="R57" s="60"/>
    </row>
    <row r="58" spans="1:18">
      <c r="A58" s="67" t="str">
        <f>[1]ОПТ!A58</f>
        <v>100х100х8     (12м)</v>
      </c>
      <c r="B58" s="68">
        <f>[1]ОПТ!B58*1.2*[1]ОПТ!D58/1000</f>
        <v>75.929459999999992</v>
      </c>
      <c r="C58" s="79"/>
      <c r="D58" s="70">
        <f>[1]ОПТ!C58*1.2*[1]ОПТ!D58/1000</f>
        <v>64.346999999999994</v>
      </c>
      <c r="E58" s="71">
        <f>[1]ОПТ!D58</f>
        <v>22.25</v>
      </c>
      <c r="F58" s="82"/>
      <c r="G58" s="67" t="str">
        <f>[1]ОПТ!E58</f>
        <v>оц 76х3,5(6-7,8)</v>
      </c>
      <c r="H58" s="97">
        <f>[1]ОПТ!F58*1.2*[1]ОПТ!H58/1000</f>
        <v>27.947591999999997</v>
      </c>
      <c r="I58" s="97"/>
      <c r="J58" s="97">
        <f>[1]ОПТ!G58*1.2*[1]ОПТ!H58/1000</f>
        <v>23.6844</v>
      </c>
      <c r="K58" s="98">
        <f>[1]ОПТ!H58</f>
        <v>6.45</v>
      </c>
      <c r="L58" s="66"/>
      <c r="M58" s="93" t="s">
        <v>466</v>
      </c>
      <c r="N58" s="99">
        <f>P58*1.08</f>
        <v>3.9087359999999998</v>
      </c>
      <c r="O58" s="81"/>
      <c r="P58" s="99">
        <f>[1]ОПТ!K58*1.2</f>
        <v>3.6191999999999998</v>
      </c>
      <c r="Q58" s="100">
        <v>0.14499999999999999</v>
      </c>
      <c r="R58" s="60"/>
    </row>
    <row r="59" spans="1:18">
      <c r="A59" s="67" t="str">
        <f>[1]ОПТ!A59</f>
        <v>120х80х5       (12м)</v>
      </c>
      <c r="B59" s="68">
        <f>[1]ОПТ!B59*1.2*[1]ОПТ!D59/1000</f>
        <v>46.245427200000002</v>
      </c>
      <c r="C59" s="79" t="e">
        <f>[1]ОПТ!#REF!*1.2*[1]ОПТ!D58/1000</f>
        <v>#REF!</v>
      </c>
      <c r="D59" s="70">
        <f>[1]ОПТ!C59*1.2*[1]ОПТ!D59/1000</f>
        <v>39.191040000000001</v>
      </c>
      <c r="E59" s="71">
        <f>[1]ОПТ!D59</f>
        <v>14.58</v>
      </c>
      <c r="F59" s="82"/>
      <c r="G59" s="67" t="str">
        <f>[1]ОПТ!E59</f>
        <v>оц 76х4   (7,8м)</v>
      </c>
      <c r="H59" s="101">
        <f>J59</f>
        <v>26.96688</v>
      </c>
      <c r="I59" s="97" t="e">
        <f>[1]ОПТ!#REF!*1.2*[1]ОПТ!H58/1000</f>
        <v>#REF!</v>
      </c>
      <c r="J59" s="97">
        <f>[1]ОПТ!G59*1.2*[1]ОПТ!H59/1000</f>
        <v>26.96688</v>
      </c>
      <c r="K59" s="98">
        <f>[1]ОПТ!H59</f>
        <v>7.32</v>
      </c>
      <c r="L59" s="66"/>
      <c r="M59" s="93" t="s">
        <v>173</v>
      </c>
      <c r="N59" s="99">
        <f>P59*1.08</f>
        <v>6.4022399999999999</v>
      </c>
      <c r="O59" s="81"/>
      <c r="P59" s="99">
        <f>[1]ОПТ!K59*1.2</f>
        <v>5.9279999999999999</v>
      </c>
      <c r="Q59" s="100">
        <v>0.24</v>
      </c>
      <c r="R59" s="60"/>
    </row>
    <row r="60" spans="1:18">
      <c r="A60" s="67" t="str">
        <f>[1]ОПТ!A60</f>
        <v>120х120х4     (12м)</v>
      </c>
      <c r="B60" s="68">
        <f>[1]ОПТ!B60*1.2*[1]ОПТ!D60/1000</f>
        <v>45.109511999999995</v>
      </c>
      <c r="C60" s="79" t="e">
        <f>[1]ОПТ!#REF!*1.2*[1]ОПТ!D59/1000</f>
        <v>#REF!</v>
      </c>
      <c r="D60" s="70">
        <f>[1]ОПТ!C60*1.2*[1]ОПТ!D60/1000</f>
        <v>38.228400000000001</v>
      </c>
      <c r="E60" s="71">
        <f>[1]ОПТ!D60</f>
        <v>14.35</v>
      </c>
      <c r="F60" s="60"/>
      <c r="G60" s="67" t="str">
        <f>[1]ОПТ!E60</f>
        <v>оц 89х3,5(6-7,8м)</v>
      </c>
      <c r="H60" s="97">
        <f>[1]ОПТ!F60*1.2*[1]ОПТ!H60/1000</f>
        <v>32.973825599999998</v>
      </c>
      <c r="I60" s="97" t="e">
        <f>[1]ОПТ!#REF!*1.2*[1]ОПТ!H60/1000</f>
        <v>#REF!</v>
      </c>
      <c r="J60" s="97">
        <f>[1]ОПТ!G60*1.2*[1]ОПТ!H60/1000</f>
        <v>27.943920000000002</v>
      </c>
      <c r="K60" s="98">
        <v>7.601</v>
      </c>
      <c r="L60" s="66"/>
      <c r="M60" s="93" t="str">
        <f>[1]ОПТ!I60</f>
        <v>4х100 х100           карта, рулон</v>
      </c>
      <c r="N60" s="99">
        <f>P60*1.08</f>
        <v>9.5022720000000014</v>
      </c>
      <c r="O60" s="81"/>
      <c r="P60" s="99">
        <f>[1]ОПТ!K60*1.2</f>
        <v>8.7984000000000009</v>
      </c>
      <c r="Q60" s="102"/>
      <c r="R60" s="60"/>
    </row>
    <row r="61" spans="1:18">
      <c r="A61" s="67" t="str">
        <f>[1]ОПТ!A61</f>
        <v xml:space="preserve">120х120х5     (12м) </v>
      </c>
      <c r="B61" s="68">
        <f>[1]ОПТ!B61*1.2*[1]ОПТ!D61/1000</f>
        <v>55.703174399999995</v>
      </c>
      <c r="C61" s="79" t="e">
        <f>[1]ОПТ!#REF!*1.2*[1]ОПТ!D61/1000</f>
        <v>#REF!</v>
      </c>
      <c r="D61" s="70">
        <f>[1]ОПТ!C61*1.2*[1]ОПТ!D61/1000</f>
        <v>47.206079999999993</v>
      </c>
      <c r="E61" s="71">
        <f>[1]ОПТ!D61</f>
        <v>17.72</v>
      </c>
      <c r="F61" s="103"/>
      <c r="G61" s="67" t="str">
        <f>[1]ОПТ!E61</f>
        <v>оц 108х3,5(6-7,8м)</v>
      </c>
      <c r="H61" s="97">
        <f>[1]ОПТ!F61*1.2*[1]ОПТ!H61/1000</f>
        <v>37.0960848</v>
      </c>
      <c r="I61" s="97" t="e">
        <f>[1]ОПТ!#REF!*1.2*[1]ОПТ!H61/1000</f>
        <v>#REF!</v>
      </c>
      <c r="J61" s="97">
        <f>[1]ОПТ!G61*1.2*[1]ОПТ!H61/1000</f>
        <v>31.437359999999998</v>
      </c>
      <c r="K61" s="98">
        <f>[1]ОПТ!H61</f>
        <v>9.2899999999999991</v>
      </c>
      <c r="L61" s="66"/>
      <c r="M61" s="215" t="s">
        <v>467</v>
      </c>
      <c r="N61" s="216"/>
      <c r="O61" s="216"/>
      <c r="P61" s="216"/>
      <c r="Q61" s="217"/>
      <c r="R61" s="60"/>
    </row>
    <row r="62" spans="1:18">
      <c r="A62" s="67" t="str">
        <f>[1]ОПТ!A62</f>
        <v>140х100х4     (12м)</v>
      </c>
      <c r="B62" s="68">
        <f>[1]ОПТ!B62*1.2*[1]ОПТ!D62/1000</f>
        <v>46.54485455999999</v>
      </c>
      <c r="C62" s="79" t="e">
        <f>[1]ОПТ!#REF!*1.2*[1]ОПТ!D62/1000</f>
        <v>#REF!</v>
      </c>
      <c r="D62" s="70">
        <f>[1]ОПТ!C62*1.2*[1]ОПТ!D62/1000</f>
        <v>39.444792</v>
      </c>
      <c r="E62" s="71">
        <f>[1]ОПТ!D62</f>
        <v>14.353999999999999</v>
      </c>
      <c r="F62" s="103"/>
      <c r="G62" s="67" t="str">
        <f>[1]ОПТ!E62</f>
        <v>оц 108х4(6-7,8м)</v>
      </c>
      <c r="H62" s="97">
        <f>[1]ОПТ!F62*1.2*[1]ОПТ!H62/1000</f>
        <v>44.888615999999999</v>
      </c>
      <c r="I62" s="97" t="e">
        <f>[1]ОПТ!#REF!*1.2*[1]ОПТ!H62/1000</f>
        <v>#REF!</v>
      </c>
      <c r="J62" s="97">
        <f>[1]ОПТ!G62*1.2*[1]ОПТ!H62/1000</f>
        <v>38.041199999999996</v>
      </c>
      <c r="K62" s="98">
        <f>[1]ОПТ!H62</f>
        <v>10.567</v>
      </c>
      <c r="L62" s="66"/>
      <c r="M62" s="104" t="str">
        <f>[1]ОПТ!I62</f>
        <v>оцинк. яч.60х60х1,6 мм., h/1.5 м</v>
      </c>
      <c r="N62" s="70">
        <f>[1]ОПТ!J62*1.2/10</f>
        <v>4.3708625999999997</v>
      </c>
      <c r="O62" s="73" t="e">
        <f>[1]ОПТ!#REF!*1.2*[1]ОПТ!L63/1000</f>
        <v>#REF!</v>
      </c>
      <c r="P62" s="72">
        <f>[1]ОПТ!K62*1.2/10</f>
        <v>3.86802</v>
      </c>
      <c r="Q62" s="71"/>
      <c r="R62" s="60"/>
    </row>
    <row r="63" spans="1:18">
      <c r="A63" s="67" t="str">
        <f>[1]ОПТ!A63</f>
        <v>140х100х5  09Г2С   (12м)</v>
      </c>
      <c r="B63" s="68">
        <f>[1]ОПТ!B63*1.2*[1]ОПТ!D63/1000</f>
        <v>59.968732799999991</v>
      </c>
      <c r="C63" s="79" t="e">
        <f>[1]ОПТ!#REF!*1.2*[1]ОПТ!D64/1000</f>
        <v>#REF!</v>
      </c>
      <c r="D63" s="70">
        <f>[1]ОПТ!C63*1.2*[1]ОПТ!D63/1000</f>
        <v>50.820959999999999</v>
      </c>
      <c r="E63" s="71">
        <f>[1]ОПТ!D63</f>
        <v>17.72</v>
      </c>
      <c r="F63" s="103"/>
      <c r="G63" s="67" t="str">
        <f>[1]ОПТ!E63</f>
        <v>оц 114х4(6м)</v>
      </c>
      <c r="H63" s="97">
        <f>[1]ОПТ!F63*1.2*[1]ОПТ!H63/1000</f>
        <v>48.442492799999982</v>
      </c>
      <c r="I63" s="97" t="e">
        <f>[1]ОПТ!#REF!*1.2*[1]ОПТ!H63/1000</f>
        <v>#REF!</v>
      </c>
      <c r="J63" s="97">
        <f>[1]ОПТ!G63*1.2*[1]ОПТ!H63/1000</f>
        <v>41.052959999999999</v>
      </c>
      <c r="K63" s="98">
        <f>[1]ОПТ!H63</f>
        <v>11.18</v>
      </c>
      <c r="L63" s="66"/>
      <c r="M63" s="104" t="str">
        <f>[1]ОПТ!I63</f>
        <v>оцинк. яч.60х60х1,4 мм., h/1.5 м</v>
      </c>
      <c r="N63" s="70">
        <f>[1]ОПТ!J63*1.2/10</f>
        <v>4.3708625999999997</v>
      </c>
      <c r="O63" s="73" t="e">
        <f>[1]ОПТ!#REF!*1.2*[1]ОПТ!L64/1000</f>
        <v>#REF!</v>
      </c>
      <c r="P63" s="72">
        <f>[1]ОПТ!K63*1.2/10</f>
        <v>3.86802</v>
      </c>
      <c r="Q63" s="71"/>
      <c r="R63" s="60"/>
    </row>
    <row r="64" spans="1:18">
      <c r="A64" s="67" t="str">
        <f>[1]ОПТ!A64</f>
        <v>140х140х5    (12м)</v>
      </c>
      <c r="B64" s="68">
        <f>[1]ОПТ!B64*1.2*[1]ОПТ!D64/1000</f>
        <v>65.573827199999997</v>
      </c>
      <c r="C64" s="79" t="e">
        <f>[1]ОПТ!#REF!*1.2*[1]ОПТ!D63/1000</f>
        <v>#REF!</v>
      </c>
      <c r="D64" s="70">
        <f>[1]ОПТ!C64*1.2*[1]ОПТ!D64/1000</f>
        <v>55.571040000000004</v>
      </c>
      <c r="E64" s="71">
        <v>20.86</v>
      </c>
      <c r="F64" s="103"/>
      <c r="G64" s="67" t="str">
        <f>[1]ОПТ!E64</f>
        <v>оц 133х4(9м)</v>
      </c>
      <c r="H64" s="101">
        <f>J64</f>
        <v>48.139919999999996</v>
      </c>
      <c r="I64" s="97" t="e">
        <f>[1]ОПТ!#REF!*1.2*[1]ОПТ!H64/1000</f>
        <v>#REF!</v>
      </c>
      <c r="J64" s="97">
        <f>[1]ОПТ!G64*1.2*[1]ОПТ!H64/1000</f>
        <v>48.139919999999996</v>
      </c>
      <c r="K64" s="98">
        <f>[1]ОПТ!H64</f>
        <v>13.11</v>
      </c>
      <c r="L64" s="66"/>
      <c r="M64" s="215" t="s">
        <v>468</v>
      </c>
      <c r="N64" s="216"/>
      <c r="O64" s="216"/>
      <c r="P64" s="216"/>
      <c r="Q64" s="217"/>
      <c r="R64" s="60"/>
    </row>
    <row r="65" spans="1:18">
      <c r="A65" s="67" t="str">
        <f>[1]ОПТ!A65</f>
        <v>180х100х5    (6м)</v>
      </c>
      <c r="B65" s="68">
        <f>[1]ОПТ!B65*1.2*[1]ОПТ!D65/1000</f>
        <v>61.438540800000006</v>
      </c>
      <c r="C65" s="79" t="e">
        <f>[1]ОПТ!#REF!*1.2*[1]ОПТ!D64/1000</f>
        <v>#REF!</v>
      </c>
      <c r="D65" s="70">
        <f>[1]ОПТ!C65*1.2*[1]ОПТ!D65/1000</f>
        <v>52.066559999999996</v>
      </c>
      <c r="E65" s="71">
        <v>21.86</v>
      </c>
      <c r="F65" s="103"/>
      <c r="G65" s="67" t="str">
        <f>[1]ОПТ!E65</f>
        <v>оц 159х4(7,8м)</v>
      </c>
      <c r="H65" s="97">
        <f>[1]ОПТ!F65*1.2*[1]ОПТ!H65/1000</f>
        <v>68.244119999999981</v>
      </c>
      <c r="I65" s="97" t="e">
        <f>[1]ОПТ!#REF!*1.2*[1]ОПТ!H65/1000</f>
        <v>#REF!</v>
      </c>
      <c r="J65" s="97">
        <f>[1]ОПТ!G65*1.2*[1]ОПТ!H65/1000</f>
        <v>57.834000000000003</v>
      </c>
      <c r="K65" s="98">
        <f>[1]ОПТ!H65</f>
        <v>15.75</v>
      </c>
      <c r="L65" s="66"/>
      <c r="M65" s="76" t="str">
        <f>[1]ОПТ!I65</f>
        <v>3х50х50         карта 0,5*2/1*2</v>
      </c>
      <c r="N65" s="72">
        <f>[1]ОПТ!J65*1.2</f>
        <v>4.1488410600000005</v>
      </c>
      <c r="O65" s="73" t="e">
        <f>[1]ОПТ!#REF!*1.2</f>
        <v>#REF!</v>
      </c>
      <c r="P65" s="72">
        <f>[1]ОПТ!K65*1.2</f>
        <v>3.5159670000000003</v>
      </c>
      <c r="Q65" s="74">
        <v>2.2000000000000002</v>
      </c>
      <c r="R65" s="60"/>
    </row>
    <row r="66" spans="1:18">
      <c r="A66" s="215" t="s">
        <v>469</v>
      </c>
      <c r="B66" s="216"/>
      <c r="C66" s="216"/>
      <c r="D66" s="216"/>
      <c r="E66" s="217"/>
      <c r="F66" s="103"/>
      <c r="G66" s="215" t="s">
        <v>470</v>
      </c>
      <c r="H66" s="216"/>
      <c r="I66" s="216"/>
      <c r="J66" s="216"/>
      <c r="K66" s="217"/>
      <c r="L66" s="66"/>
      <c r="M66" s="76" t="str">
        <f>[1]ОПТ!I66</f>
        <v>3х100х100     карта 1*2/2*3</v>
      </c>
      <c r="N66" s="72">
        <f>[1]ОПТ!J66*1.2</f>
        <v>2.3269747500000002</v>
      </c>
      <c r="O66" s="73" t="e">
        <f>[1]ОПТ!#REF!*1.2</f>
        <v>#REF!</v>
      </c>
      <c r="P66" s="72">
        <f>[1]ОПТ!K66*1.2</f>
        <v>1.9720124999999999</v>
      </c>
      <c r="Q66" s="74">
        <v>1.1000000000000001</v>
      </c>
      <c r="R66" s="60"/>
    </row>
    <row r="67" spans="1:18">
      <c r="A67" s="67" t="str">
        <f>[1]ОПТ!A67</f>
        <v>АКС -4/АСП-4</v>
      </c>
      <c r="B67" s="72">
        <f>[1]ОПТ!B67*1.2/50</f>
        <v>0.62303999999999993</v>
      </c>
      <c r="C67" s="161"/>
      <c r="D67" s="70">
        <f>[1]ОПТ!C67*1.2/50</f>
        <v>0.52800000000000002</v>
      </c>
      <c r="E67" s="71" t="s">
        <v>471</v>
      </c>
      <c r="F67" s="103"/>
      <c r="G67" s="67" t="str">
        <f>[1]ОПТ!E67</f>
        <v>ф12х1,0     (10,5м)</v>
      </c>
      <c r="H67" s="72">
        <f>[1]ОПТ!F67*1.2*[1]ОПТ!H67/1000</f>
        <v>1.4697088800000002</v>
      </c>
      <c r="I67" s="69"/>
      <c r="J67" s="72">
        <f>[1]ОПТ!G67*1.2*[1]ОПТ!H67/1000</f>
        <v>1.2455160000000001</v>
      </c>
      <c r="K67" s="98">
        <f>[1]ОПТ!H67</f>
        <v>0.27100000000000002</v>
      </c>
      <c r="L67" s="66"/>
      <c r="M67" s="76" t="str">
        <f>[1]ОПТ!I67</f>
        <v>3х150х150     карта 1*2/2*3</v>
      </c>
      <c r="N67" s="72">
        <f>[1]ОПТ!J67*1.2</f>
        <v>1.9361225454545454</v>
      </c>
      <c r="O67" s="73" t="e">
        <f>[1]ОПТ!#REF!*1.2</f>
        <v>#REF!</v>
      </c>
      <c r="P67" s="72">
        <f>[1]ОПТ!K67*1.2</f>
        <v>1.6407818181818181</v>
      </c>
      <c r="Q67" s="74">
        <v>0.85</v>
      </c>
      <c r="R67" s="60"/>
    </row>
    <row r="68" spans="1:18">
      <c r="A68" s="67" t="str">
        <f>[1]ОПТ!A68</f>
        <v>АКС -6/АСП-6</v>
      </c>
      <c r="B68" s="72">
        <f>[1]ОПТ!B68*1.2/50</f>
        <v>0.63040319999999994</v>
      </c>
      <c r="C68" s="79" t="e">
        <f>[1]ОПТ!#REF!*1.2*[1]ОПТ!D64/1000</f>
        <v>#REF!</v>
      </c>
      <c r="D68" s="70">
        <f>[1]ОПТ!C68*1.2/50</f>
        <v>0.53424000000000005</v>
      </c>
      <c r="E68" s="71" t="s">
        <v>471</v>
      </c>
      <c r="F68" s="103"/>
      <c r="G68" s="67" t="str">
        <f>[1]ОПТ!E68</f>
        <v>ф12х1,5     (10,5м)</v>
      </c>
      <c r="H68" s="72">
        <f>[1]ОПТ!F68*1.2*[1]ОПТ!H68/1000</f>
        <v>2.0163273599999996</v>
      </c>
      <c r="I68" s="69"/>
      <c r="J68" s="72">
        <f>[1]ОПТ!G68*1.2*[1]ОПТ!H68/1000</f>
        <v>1.708752</v>
      </c>
      <c r="K68" s="98">
        <f>[1]ОПТ!H68</f>
        <v>0.38800000000000001</v>
      </c>
      <c r="L68" s="66"/>
      <c r="M68" s="76" t="str">
        <f>[1]ОПТ!I68</f>
        <v>4х50х50      карта 0,5*2/1*2/2*3</v>
      </c>
      <c r="N68" s="72">
        <f>[1]ОПТ!J68*1.2</f>
        <v>7.3059473076923087</v>
      </c>
      <c r="O68" s="73" t="e">
        <f>[1]ОПТ!#REF!*1.2</f>
        <v>#REF!</v>
      </c>
      <c r="P68" s="72">
        <f>[1]ОПТ!K68*1.2</f>
        <v>6.191480769230771</v>
      </c>
      <c r="Q68" s="74">
        <v>4</v>
      </c>
      <c r="R68" s="60"/>
    </row>
    <row r="69" spans="1:18">
      <c r="A69" s="67" t="str">
        <f>[1]ОПТ!A69</f>
        <v>АКС-8/АСП-8</v>
      </c>
      <c r="B69" s="72">
        <f>[1]ОПТ!B69*1.2/50</f>
        <v>1.0365120000000001</v>
      </c>
      <c r="C69" s="79" t="e">
        <f>[1]ОПТ!#REF!*1.2*[1]ОПТ!#REF!/1000</f>
        <v>#REF!</v>
      </c>
      <c r="D69" s="70">
        <f>[1]ОПТ!C69*1.2/50</f>
        <v>0.87840000000000007</v>
      </c>
      <c r="E69" s="71" t="s">
        <v>471</v>
      </c>
      <c r="F69" s="103"/>
      <c r="G69" s="67" t="str">
        <f>[1]ОПТ!E69</f>
        <v>ф20х1,2     (10,5м)</v>
      </c>
      <c r="H69" s="72">
        <f>[1]ОПТ!F69*1.2*[1]ОПТ!H69/1000</f>
        <v>2.4957283199999996</v>
      </c>
      <c r="I69" s="69"/>
      <c r="J69" s="72">
        <f>[1]ОПТ!G69*1.2*[1]ОПТ!H69/1000</f>
        <v>2.1150240000000005</v>
      </c>
      <c r="K69" s="98">
        <f>[1]ОПТ!H69</f>
        <v>0.55600000000000005</v>
      </c>
      <c r="L69" s="66"/>
      <c r="M69" s="76" t="str">
        <f>[1]ОПТ!I69</f>
        <v>4х100х100          карта 1*2/2*3</v>
      </c>
      <c r="N69" s="72">
        <f>[1]ОПТ!J69*1.2</f>
        <v>3.5247653878542509</v>
      </c>
      <c r="O69" s="73" t="e">
        <f>[1]ОПТ!#REF!*1.2</f>
        <v>#REF!</v>
      </c>
      <c r="P69" s="72">
        <f>[1]ОПТ!K69*1.2</f>
        <v>2.9870893117408905</v>
      </c>
      <c r="Q69" s="74">
        <v>2</v>
      </c>
      <c r="R69" s="60"/>
    </row>
    <row r="70" spans="1:18">
      <c r="A70" s="67" t="str">
        <f>[1]ОПТ!A70</f>
        <v>АКС-10/АСП-10</v>
      </c>
      <c r="B70" s="72">
        <f>[1]ОПТ!B70*1.2/50</f>
        <v>1.5632639999999998</v>
      </c>
      <c r="C70" s="79" t="e">
        <f>[1]ОПТ!#REF!*1.2*[1]ОПТ!D65/1000</f>
        <v>#REF!</v>
      </c>
      <c r="D70" s="70">
        <f>[1]ОПТ!C70*1.2/50</f>
        <v>1.3248</v>
      </c>
      <c r="E70" s="71" t="s">
        <v>471</v>
      </c>
      <c r="F70" s="66"/>
      <c r="G70" s="67" t="str">
        <f>[1]ОПТ!E70</f>
        <v>ф20х1,5    (10,5м)</v>
      </c>
      <c r="H70" s="72">
        <f>[1]ОПТ!F70*1.2*[1]ОПТ!H70/1000</f>
        <v>2.9831155199999997</v>
      </c>
      <c r="I70" s="69"/>
      <c r="J70" s="72">
        <f>[1]ОПТ!G70*1.2*[1]ОПТ!H70/1000</f>
        <v>2.5280640000000001</v>
      </c>
      <c r="K70" s="98">
        <f>[1]ОПТ!H70</f>
        <v>0.68400000000000005</v>
      </c>
      <c r="L70" s="66"/>
      <c r="M70" s="76" t="str">
        <f>[1]ОПТ!I71</f>
        <v>4х150х150          карта 1*2/2*3</v>
      </c>
      <c r="N70" s="72">
        <f>[1]ОПТ!J71*1.2</f>
        <v>3.8326624200000001</v>
      </c>
      <c r="O70" s="73" t="e">
        <f>[1]ОПТ!#REF!*1.2</f>
        <v>#REF!</v>
      </c>
      <c r="P70" s="72">
        <f>[1]ОПТ!K71*1.2</f>
        <v>3.2480190000000002</v>
      </c>
      <c r="Q70" s="74">
        <v>1.45</v>
      </c>
      <c r="R70" s="60"/>
    </row>
    <row r="71" spans="1:18">
      <c r="A71" s="67" t="str">
        <f>[1]ОПТ!A71</f>
        <v>АКС-12</v>
      </c>
      <c r="B71" s="72">
        <f>[1]ОПТ!B71*1.2/50</f>
        <v>2.2089599999999998</v>
      </c>
      <c r="C71" s="79" t="e">
        <f>[1]ОПТ!#REF!*1.2*[1]ОПТ!D69/1000</f>
        <v>#REF!</v>
      </c>
      <c r="D71" s="70">
        <f>[1]ОПТ!C71*1.2/50</f>
        <v>1.8719999999999999</v>
      </c>
      <c r="E71" s="71" t="s">
        <v>471</v>
      </c>
      <c r="F71" s="66"/>
      <c r="G71" s="67" t="str">
        <f>[1]ОПТ!E71</f>
        <v>ф25х1,2    (10,5м)</v>
      </c>
      <c r="H71" s="72">
        <f>[1]ОПТ!F71*1.2*[1]ОПТ!H71/1000</f>
        <v>3.0504038399999991</v>
      </c>
      <c r="I71" s="69"/>
      <c r="J71" s="72">
        <f>[1]ОПТ!G71*1.2*[1]ОПТ!H71/1000</f>
        <v>2.5850879999999998</v>
      </c>
      <c r="K71" s="98">
        <f>[1]ОПТ!H71</f>
        <v>0.70399999999999996</v>
      </c>
      <c r="L71" s="66"/>
      <c r="M71" s="76" t="str">
        <f>[1]ОПТ!I72</f>
        <v xml:space="preserve">5х50х50              карта 0,5*2 </v>
      </c>
      <c r="N71" s="72">
        <f>[1]ОПТ!J72*1.2</f>
        <v>18.1602</v>
      </c>
      <c r="O71" s="73" t="e">
        <f>[1]ОПТ!#REF!*1.2</f>
        <v>#REF!</v>
      </c>
      <c r="P71" s="72">
        <f>[1]ОПТ!K72*1.2</f>
        <v>15.39</v>
      </c>
      <c r="Q71" s="74">
        <v>6.25</v>
      </c>
      <c r="R71" s="60"/>
    </row>
    <row r="72" spans="1:18">
      <c r="A72" s="215" t="s">
        <v>472</v>
      </c>
      <c r="B72" s="216"/>
      <c r="C72" s="216"/>
      <c r="D72" s="216"/>
      <c r="E72" s="217"/>
      <c r="F72" s="66"/>
      <c r="G72" s="67" t="str">
        <f>[1]ОПТ!E72</f>
        <v>ф25х1,5    (10,5м)</v>
      </c>
      <c r="H72" s="72">
        <f>[1]ОПТ!F72*1.2*[1]ОПТ!H72/1000</f>
        <v>3.7407321599999994</v>
      </c>
      <c r="I72" s="69"/>
      <c r="J72" s="72">
        <f>[1]ОПТ!G72*1.2*[1]ОПТ!H72/1000</f>
        <v>3.170112</v>
      </c>
      <c r="K72" s="98">
        <f>[1]ОПТ!H72</f>
        <v>0.86899999999999999</v>
      </c>
      <c r="L72" s="66"/>
      <c r="M72" s="76" t="str">
        <f>[1]ОПТ!I73</f>
        <v xml:space="preserve">5х100х100          карта 1*2/2*3 </v>
      </c>
      <c r="N72" s="72">
        <f>[1]ОПТ!J73*1.2</f>
        <v>7.3231526880000004</v>
      </c>
      <c r="O72" s="73" t="e">
        <f>[1]ОПТ!#REF!*1.2</f>
        <v>#REF!</v>
      </c>
      <c r="P72" s="72">
        <f>[1]ОПТ!K73*1.2</f>
        <v>6.2060616</v>
      </c>
      <c r="Q72" s="74">
        <f>[1]ОПТ!L75</f>
        <v>1.9</v>
      </c>
      <c r="R72" s="60"/>
    </row>
    <row r="73" spans="1:18">
      <c r="A73" s="67" t="str">
        <f>[1]ОПТ!A73</f>
        <v>ф4  (6м)</v>
      </c>
      <c r="B73" s="72">
        <f>[1]ОПТ!B73*1.2*[1]ОПТ!D73/1000</f>
        <v>0.29452799999999996</v>
      </c>
      <c r="C73" s="79" t="e">
        <f>[1]ОПТ!#REF!*1.2*[1]ОПТ!D73/1000</f>
        <v>#REF!</v>
      </c>
      <c r="D73" s="70">
        <f>[1]ОПТ!C73*1.2*[1]ОПТ!D73/1000</f>
        <v>0.24959999999999999</v>
      </c>
      <c r="E73" s="71">
        <f>[1]ОПТ!D73</f>
        <v>0.104</v>
      </c>
      <c r="F73" s="66"/>
      <c r="G73" s="67" t="str">
        <f>[1]ОПТ!E73</f>
        <v>ф32х1,2    (10,5м)</v>
      </c>
      <c r="H73" s="72">
        <f>[1]ОПТ!F73*1.2*[1]ОПТ!H73/1000</f>
        <v>3.8699280000000003</v>
      </c>
      <c r="I73" s="69"/>
      <c r="J73" s="72">
        <f>[1]ОПТ!G73*1.2*[1]ОПТ!H73/1000</f>
        <v>3.2795999999999998</v>
      </c>
      <c r="K73" s="98">
        <f>[1]ОПТ!H73</f>
        <v>0.91100000000000003</v>
      </c>
      <c r="L73" s="66"/>
      <c r="M73" s="76" t="str">
        <f>[1]ОПТ!I75</f>
        <v>5х150х150          карта 1*2/2*3</v>
      </c>
      <c r="N73" s="72">
        <f>[1]ОПТ!J75*1.2</f>
        <v>5.4068331599999997</v>
      </c>
      <c r="O73" s="73" t="e">
        <f>[1]ОПТ!#REF!*1.2</f>
        <v>#REF!</v>
      </c>
      <c r="P73" s="72">
        <f>[1]ОПТ!K75*1.2</f>
        <v>4.5820619999999996</v>
      </c>
      <c r="Q73" s="74">
        <v>1.9</v>
      </c>
      <c r="R73" s="60"/>
    </row>
    <row r="74" spans="1:18">
      <c r="A74" s="67" t="str">
        <f>[1]ОПТ!A74</f>
        <v>ф5  (6м)</v>
      </c>
      <c r="B74" s="72">
        <f>[1]ОПТ!B74*1.2*[1]ОПТ!D74/1000</f>
        <v>0.44776751999999992</v>
      </c>
      <c r="C74" s="79" t="e">
        <f>[1]ОПТ!#REF!*1.2*[1]ОПТ!D74/1000</f>
        <v>#REF!</v>
      </c>
      <c r="D74" s="70">
        <f>[1]ОПТ!C74*1.2*[1]ОПТ!D74/1000</f>
        <v>0.37946400000000002</v>
      </c>
      <c r="E74" s="71">
        <f>[1]ОПТ!D74</f>
        <v>0.16300000000000001</v>
      </c>
      <c r="F74" s="66"/>
      <c r="G74" s="67" t="str">
        <f>[1]ОПТ!E74</f>
        <v>ф32х1,5    (10,5м)</v>
      </c>
      <c r="H74" s="72">
        <f>[1]ОПТ!F74*1.2*[1]ОПТ!H74/1000</f>
        <v>4.8396614399999986</v>
      </c>
      <c r="I74" s="69"/>
      <c r="J74" s="72">
        <f>[1]ОПТ!G74*1.2*[1]ОПТ!H74/1000</f>
        <v>4.1014079999999993</v>
      </c>
      <c r="K74" s="98">
        <f>[1]ОПТ!H74</f>
        <v>1.1279999999999999</v>
      </c>
      <c r="L74" s="66"/>
      <c r="M74" s="76" t="str">
        <f>[1]ОПТ!I76</f>
        <v>5х200х200          карта 1*2/2*3</v>
      </c>
      <c r="N74" s="72">
        <f>[1]ОПТ!J76*1.2</f>
        <v>4.585521299999999</v>
      </c>
      <c r="O74" s="73" t="e">
        <f>[1]ОПТ!#REF!*1.2</f>
        <v>#REF!</v>
      </c>
      <c r="P74" s="72">
        <f>[1]ОПТ!K76*1.2</f>
        <v>3.8860349999999997</v>
      </c>
      <c r="Q74" s="74">
        <v>1.45</v>
      </c>
      <c r="R74" s="60"/>
    </row>
    <row r="75" spans="1:18">
      <c r="A75" s="67" t="str">
        <f>[1]ОПТ!A75</f>
        <v>ф6  (6м)</v>
      </c>
      <c r="B75" s="72">
        <f>[1]ОПТ!B75*1.2*[1]ОПТ!D75/1000</f>
        <v>0.59726880000000004</v>
      </c>
      <c r="C75" s="79" t="e">
        <f>[1]ОПТ!#REF!*1.2*[1]ОПТ!D75/1000</f>
        <v>#REF!</v>
      </c>
      <c r="D75" s="70">
        <f>[1]ОПТ!C75*1.2*[1]ОПТ!D75/1000</f>
        <v>0.50616000000000005</v>
      </c>
      <c r="E75" s="71">
        <f>[1]ОПТ!D75</f>
        <v>0.222</v>
      </c>
      <c r="F75" s="66"/>
      <c r="G75" s="67" t="str">
        <f>[1]ОПТ!E75</f>
        <v>ф57х3,0     (10,5м)</v>
      </c>
      <c r="H75" s="72">
        <f>[1]ОПТ!F75*1.2*[1]ОПТ!H75/1000</f>
        <v>11.384639999999997</v>
      </c>
      <c r="I75" s="73" t="e">
        <f>[1]ОПТ!#REF!*1.2*[1]ОПТ!H75/1000</f>
        <v>#REF!</v>
      </c>
      <c r="J75" s="72">
        <f>[1]ОПТ!G75*1.2*[1]ОПТ!H75/1000</f>
        <v>9.6479999999999997</v>
      </c>
      <c r="K75" s="105">
        <f>[1]ОПТ!H75</f>
        <v>4</v>
      </c>
      <c r="L75" s="66"/>
      <c r="M75" s="76" t="str">
        <f>[1]ОПТ!I77</f>
        <v>6х100х100          карта 2*3</v>
      </c>
      <c r="N75" s="72">
        <f>[1]ОПТ!J77*1.2</f>
        <v>13.756581000000001</v>
      </c>
      <c r="O75" s="73" t="e">
        <f>[1]ОПТ!#REF!*1.2</f>
        <v>#REF!</v>
      </c>
      <c r="P75" s="72">
        <f>[1]ОПТ!K77*1.2</f>
        <v>11.658119491525424</v>
      </c>
      <c r="Q75" s="74">
        <v>3.43</v>
      </c>
      <c r="R75" s="60"/>
    </row>
    <row r="76" spans="1:18">
      <c r="A76" s="67" t="str">
        <f>[1]ОПТ!A76</f>
        <v>ф8  (12м, 6м)</v>
      </c>
      <c r="B76" s="72">
        <f>[1]ОПТ!B76*1.2*[1]ОПТ!D76/1000</f>
        <v>0.9572904000000001</v>
      </c>
      <c r="C76" s="101">
        <f>E76*1.04</f>
        <v>2201.6800000000003</v>
      </c>
      <c r="D76" s="70">
        <f>[1]ОПТ!C76*1.2*[1]ОПТ!D76/1000</f>
        <v>0.88637999999999995</v>
      </c>
      <c r="E76" s="71">
        <v>2117</v>
      </c>
      <c r="F76" s="66"/>
      <c r="G76" s="67" t="str">
        <f>[1]ОПТ!E76</f>
        <v>ф57х3,5     (10,5м)</v>
      </c>
      <c r="H76" s="72">
        <f>[1]ОПТ!F76*1.2*[1]ОПТ!H76/1000</f>
        <v>13.6726128</v>
      </c>
      <c r="I76" s="73" t="e">
        <f>[1]ОПТ!#REF!*1.2*[1]ОПТ!H76/1000</f>
        <v>#REF!</v>
      </c>
      <c r="J76" s="72">
        <f>[1]ОПТ!G76*1.2*[1]ОПТ!H76/1000</f>
        <v>11.586960000000001</v>
      </c>
      <c r="K76" s="74">
        <f>[1]ОПТ!H76</f>
        <v>4.62</v>
      </c>
      <c r="L76" s="66"/>
      <c r="M76" s="76" t="str">
        <f>[1]ОПТ!I78</f>
        <v>6х150х150          карта 2*3</v>
      </c>
      <c r="N76" s="72">
        <f>[1]ОПТ!J78*1.2</f>
        <v>9.7682760000000002</v>
      </c>
      <c r="O76" s="73" t="e">
        <f>[1]ОПТ!#REF!*1.2</f>
        <v>#REF!</v>
      </c>
      <c r="P76" s="72">
        <f>[1]ОПТ!K78*1.2</f>
        <v>8.2782000000000018</v>
      </c>
      <c r="Q76" s="74">
        <v>3.05</v>
      </c>
      <c r="R76" s="60"/>
    </row>
    <row r="77" spans="1:18">
      <c r="A77" s="67" t="str">
        <f>[1]ОПТ!A77</f>
        <v xml:space="preserve">ф10  (11,7м) </v>
      </c>
      <c r="B77" s="72">
        <f>[1]ОПТ!B77*1.2*[1]ОПТ!D77/1000</f>
        <v>1.5094771200000001</v>
      </c>
      <c r="C77" s="79" t="e">
        <f>[1]ОПТ!#REF!*1.2*[1]ОПТ!D77/1000</f>
        <v>#REF!</v>
      </c>
      <c r="D77" s="70">
        <f>[1]ОПТ!C77*1.2*[1]ОПТ!D77/1000</f>
        <v>1.397664</v>
      </c>
      <c r="E77" s="71">
        <f>[1]ОПТ!D77</f>
        <v>0.63300000000000001</v>
      </c>
      <c r="F77" s="66"/>
      <c r="G77" s="67" t="str">
        <f>[1]ОПТ!E77</f>
        <v>ф76х3,0     (10,5м)</v>
      </c>
      <c r="H77" s="72">
        <f>[1]ОПТ!F77*1.2*[1]ОПТ!H77/1000</f>
        <v>15.598656</v>
      </c>
      <c r="I77" s="73" t="e">
        <f>[1]ОПТ!#REF!*1.2*[1]ОПТ!H77/1000</f>
        <v>#REF!</v>
      </c>
      <c r="J77" s="72">
        <f>[1]ОПТ!G77*1.2*[1]ОПТ!H77/1000</f>
        <v>13.219200000000001</v>
      </c>
      <c r="K77" s="74">
        <f>[1]ОПТ!H77</f>
        <v>5.4</v>
      </c>
      <c r="L77" s="66"/>
      <c r="M77" s="76" t="str">
        <f>[1]ОПТ!I79</f>
        <v>6х200х200          карта 2*3</v>
      </c>
      <c r="N77" s="72">
        <f>[1]ОПТ!J79*1.2</f>
        <v>6.5703178800000002</v>
      </c>
      <c r="O77" s="73" t="e">
        <f>[1]ОПТ!#REF!*1.2</f>
        <v>#REF!</v>
      </c>
      <c r="P77" s="72">
        <f>[1]ОПТ!K79*1.2</f>
        <v>5.568066</v>
      </c>
      <c r="Q77" s="74">
        <v>2.2200000000000002</v>
      </c>
      <c r="R77" s="60"/>
    </row>
    <row r="78" spans="1:18">
      <c r="A78" s="67" t="str">
        <f>[1]ОПТ!A78</f>
        <v>ф10  (5,85м)</v>
      </c>
      <c r="B78" s="72">
        <f>[1]ОПТ!B78*1.2*[1]ОПТ!D78/1000</f>
        <v>1.5751065600000003</v>
      </c>
      <c r="C78" s="79" t="e">
        <f>[1]ОПТ!#REF!*1.2*[1]ОПТ!D79/1000</f>
        <v>#REF!</v>
      </c>
      <c r="D78" s="70">
        <f>[1]ОПТ!C78*1.2*[1]ОПТ!D78/1000</f>
        <v>1.458432</v>
      </c>
      <c r="E78" s="71">
        <f>[1]ОПТ!D78</f>
        <v>0.63300000000000001</v>
      </c>
      <c r="F78" s="66"/>
      <c r="G78" s="67" t="str">
        <f>[1]ОПТ!E78</f>
        <v>ф76х3,5 (10,5м) АКЦИЯ!</v>
      </c>
      <c r="H78" s="72">
        <f>[1]ОПТ!F78*1.2*[1]ОПТ!H78/1000</f>
        <v>20.298926399999999</v>
      </c>
      <c r="I78" s="73" t="e">
        <f>[1]ОПТ!#REF!*1.2*[1]ОПТ!H78/1000</f>
        <v>#REF!</v>
      </c>
      <c r="J78" s="72">
        <f>[1]ОПТ!G78*1.2*[1]ОПТ!H78/1000</f>
        <v>17.202480000000001</v>
      </c>
      <c r="K78" s="74">
        <f>[1]ОПТ!H78</f>
        <v>6.26</v>
      </c>
      <c r="L78" s="66"/>
      <c r="M78" s="76" t="str">
        <f>[1]ОПТ!I80</f>
        <v>ОЦ  6*6*0,6   1000*15000</v>
      </c>
      <c r="N78" s="72">
        <f>[1]ОПТ!J80*1.2</f>
        <v>5.7353097599999998</v>
      </c>
      <c r="O78" s="73"/>
      <c r="P78" s="72">
        <f>[1]ОПТ!K80*1.2</f>
        <v>4.8604320000000003</v>
      </c>
      <c r="Q78" s="74"/>
      <c r="R78" s="60"/>
    </row>
    <row r="79" spans="1:18">
      <c r="A79" s="67" t="str">
        <f>[1]ОПТ!A79</f>
        <v xml:space="preserve">ф12  (11,7м) </v>
      </c>
      <c r="B79" s="72">
        <f>[1]ОПТ!B79*1.2*[1]ОПТ!D79/1000</f>
        <v>2.09205504</v>
      </c>
      <c r="C79" s="79" t="e">
        <f>[1]ОПТ!#REF!*1.2*[1]ОПТ!D81/1000</f>
        <v>#REF!</v>
      </c>
      <c r="D79" s="70">
        <f>[1]ОПТ!C79*1.2*[1]ОПТ!D79/1000</f>
        <v>1.9370879999999999</v>
      </c>
      <c r="E79" s="71">
        <f>[1]ОПТ!D79</f>
        <v>0.91200000000000003</v>
      </c>
      <c r="F79" s="66"/>
      <c r="G79" s="67" t="str">
        <f>[1]ОПТ!E79</f>
        <v>ф76х4     (10,5м)</v>
      </c>
      <c r="H79" s="106">
        <f>[1]ОПТ!F79*1.2*[1]ОПТ!H79/1000</f>
        <v>20.509343999999999</v>
      </c>
      <c r="I79" s="73" t="e">
        <f>[1]ОПТ!#REF!*1.2*[1]ОПТ!H80/1000</f>
        <v>#REF!</v>
      </c>
      <c r="J79" s="72">
        <f>[1]ОПТ!G79*1.2*[1]ОПТ!H79/1000</f>
        <v>17.380800000000001</v>
      </c>
      <c r="K79" s="74">
        <f>[1]ОПТ!H79</f>
        <v>7.1</v>
      </c>
      <c r="L79" s="66"/>
      <c r="M79" s="76" t="str">
        <f>[1]ОПТ!I81</f>
        <v>ОЦ  10*10*0,8   1000*15000</v>
      </c>
      <c r="N79" s="72">
        <f>[1]ОПТ!J81*1.2</f>
        <v>7.0920360000000011</v>
      </c>
      <c r="O79" s="73"/>
      <c r="P79" s="72">
        <f>[1]ОПТ!K81*1.2</f>
        <v>6.0102000000000002</v>
      </c>
      <c r="Q79" s="74"/>
      <c r="R79" s="60"/>
    </row>
    <row r="80" spans="1:18">
      <c r="A80" s="67" t="str">
        <f>[1]ОПТ!A80</f>
        <v>ф12  (5,85м)</v>
      </c>
      <c r="B80" s="72">
        <f>[1]ОПТ!B80*1.2*[1]ОПТ!D80/1000</f>
        <v>2.1866112000000002</v>
      </c>
      <c r="C80" s="79" t="e">
        <f>[1]ОПТ!#REF!*1.2*[1]ОПТ!#REF!/1000</f>
        <v>#REF!</v>
      </c>
      <c r="D80" s="70">
        <f>[1]ОПТ!C80*1.2*[1]ОПТ!D80/1000</f>
        <v>2.0246400000000002</v>
      </c>
      <c r="E80" s="71">
        <f>[1]ОПТ!D80</f>
        <v>0.91200000000000003</v>
      </c>
      <c r="F80" s="66"/>
      <c r="G80" s="67" t="str">
        <f>[1]ОПТ!E80</f>
        <v>ф89х3,5     (10,5м)</v>
      </c>
      <c r="H80" s="106">
        <f>[1]ОПТ!F80*1.2*[1]ОПТ!H80/1000</f>
        <v>21.527164799999994</v>
      </c>
      <c r="I80" s="73" t="e">
        <f>[1]ОПТ!#REF!*1.2*[1]ОПТ!H81/1000</f>
        <v>#REF!</v>
      </c>
      <c r="J80" s="72">
        <f>[1]ОПТ!G80*1.2*[1]ОПТ!H80/1000</f>
        <v>18.243359999999999</v>
      </c>
      <c r="K80" s="74">
        <f>[1]ОПТ!H80</f>
        <v>7.38</v>
      </c>
      <c r="L80" s="66"/>
      <c r="M80" s="76" t="str">
        <f>[1]ОПТ!I82</f>
        <v>ОЦ  10*10*1,2   1000*15000</v>
      </c>
      <c r="N80" s="72">
        <f>[1]ОПТ!J82*1.2</f>
        <v>14.413463999999999</v>
      </c>
      <c r="O80" s="73"/>
      <c r="P80" s="72">
        <f>[1]ОПТ!K82*1.2</f>
        <v>12.2148</v>
      </c>
      <c r="Q80" s="74"/>
      <c r="R80" s="60"/>
    </row>
    <row r="81" spans="1:18">
      <c r="A81" s="67" t="str">
        <f>[1]ОПТ!A81</f>
        <v xml:space="preserve">ф14  (11,7м) </v>
      </c>
      <c r="B81" s="72">
        <f>[1]ОПТ!B81*1.2*[1]ОПТ!D81/1000</f>
        <v>3.1679884799999996</v>
      </c>
      <c r="C81" s="79" t="e">
        <f>[1]ОПТ!#REF!*1.2*[1]ОПТ!D82/1000</f>
        <v>#REF!</v>
      </c>
      <c r="D81" s="70">
        <f>[1]ОПТ!C81*1.2*[1]ОПТ!D81/1000</f>
        <v>2.684736</v>
      </c>
      <c r="E81" s="71">
        <f>[1]ОПТ!D81</f>
        <v>1.264</v>
      </c>
      <c r="F81" s="66"/>
      <c r="G81" s="67" t="str">
        <f>[1]ОПТ!E81</f>
        <v>ф89х4,0 (12м) АКЦИЯ!</v>
      </c>
      <c r="H81" s="106">
        <f>[1]ОПТ!F81*1.2*[1]ОПТ!H81/1000</f>
        <v>27.680959199999997</v>
      </c>
      <c r="I81" s="73" t="e">
        <f>[1]ОПТ!#REF!*1.2*[1]ОПТ!H82/1000</f>
        <v>#REF!</v>
      </c>
      <c r="J81" s="72">
        <f>[1]ОПТ!G81*1.2*[1]ОПТ!H81/1000</f>
        <v>23.458440000000003</v>
      </c>
      <c r="K81" s="74">
        <f>[1]ОПТ!H81</f>
        <v>8.39</v>
      </c>
      <c r="L81" s="66"/>
      <c r="M81" s="76" t="str">
        <f>[1]ОПТ!I83</f>
        <v>ОЦ 20*20*0,8     1000*25000</v>
      </c>
      <c r="N81" s="72">
        <f>[1]ОПТ!J83*1.2</f>
        <v>3.6335692800000001</v>
      </c>
      <c r="O81" s="73"/>
      <c r="P81" s="72">
        <f>[1]ОПТ!K83*1.2</f>
        <v>3.0792960000000003</v>
      </c>
      <c r="Q81" s="107"/>
      <c r="R81" s="60"/>
    </row>
    <row r="82" spans="1:18">
      <c r="A82" s="67" t="str">
        <f>[1]ОПТ!A82</f>
        <v>ф16 (11,7м)</v>
      </c>
      <c r="B82" s="72">
        <f>[1]ОПТ!B82*1.2*[1]ОПТ!D82/1000</f>
        <v>4.1379343199999994</v>
      </c>
      <c r="C82" s="79" t="e">
        <f>[1]ОПТ!#REF!*1.2*[1]ОПТ!D84/1000</f>
        <v>#REF!</v>
      </c>
      <c r="D82" s="70">
        <f>[1]ОПТ!C82*1.2*[1]ОПТ!D82/1000</f>
        <v>3.5067240000000002</v>
      </c>
      <c r="E82" s="71">
        <f>[1]ОПТ!D82</f>
        <v>1.651</v>
      </c>
      <c r="F82" s="66"/>
      <c r="G82" s="67" t="str">
        <f>[1]ОПТ!E82</f>
        <v>ф108х3,5    (12м)</v>
      </c>
      <c r="H82" s="106">
        <f>[1]ОПТ!F82*1.2*[1]ОПТ!H82/1000</f>
        <v>26.183255999999997</v>
      </c>
      <c r="I82" s="73" t="e">
        <f>[1]ОПТ!#REF!*1.2*[1]ОПТ!H84/1000</f>
        <v>#REF!</v>
      </c>
      <c r="J82" s="72">
        <f>[1]ОПТ!G82*1.2*[1]ОПТ!H82/1000</f>
        <v>22.1892</v>
      </c>
      <c r="K82" s="74">
        <f>[1]ОПТ!H82</f>
        <v>9.02</v>
      </c>
      <c r="L82" s="66"/>
      <c r="M82" s="76" t="str">
        <f>[1]ОПТ!I84</f>
        <v>ОЦ 20*20*1,2    1000*25000</v>
      </c>
      <c r="N82" s="72">
        <f>[1]ОПТ!J84*1.2</f>
        <v>7.6655159999999993</v>
      </c>
      <c r="O82" s="108" t="s">
        <v>351</v>
      </c>
      <c r="P82" s="72">
        <f>[1]ОПТ!K84*1.2</f>
        <v>6.4962</v>
      </c>
      <c r="Q82" s="109"/>
      <c r="R82" s="60"/>
    </row>
    <row r="83" spans="1:18">
      <c r="A83" s="67" t="str">
        <f>[1]ОПТ!A83</f>
        <v>ф18  (11,7м)</v>
      </c>
      <c r="B83" s="72">
        <f>[1]ОПТ!B83*1.2*[1]ОПТ!D83/1000</f>
        <v>5.2897936799999998</v>
      </c>
      <c r="C83" s="79" t="e">
        <f>[1]ОПТ!#REF!*1.2*[1]ОПТ!D83/1000</f>
        <v>#REF!</v>
      </c>
      <c r="D83" s="70">
        <f>[1]ОПТ!C83*1.2*[1]ОПТ!D83/1000</f>
        <v>4.4828760000000001</v>
      </c>
      <c r="E83" s="71">
        <f>[1]ОПТ!D83</f>
        <v>2.0870000000000002</v>
      </c>
      <c r="F83" s="66"/>
      <c r="G83" s="67" t="str">
        <f>[1]ОПТ!E83</f>
        <v>ф108х4    (12м)</v>
      </c>
      <c r="H83" s="106">
        <f>[1]ОПТ!F83*1.2*[1]ОПТ!H83/1000</f>
        <v>29.779825199999998</v>
      </c>
      <c r="I83" s="73" t="e">
        <f>[1]ОПТ!#REF!*1.2*[1]ОПТ!H85/1000</f>
        <v>#REF!</v>
      </c>
      <c r="J83" s="72">
        <f>[1]ОПТ!G83*1.2*[1]ОПТ!H83/1000</f>
        <v>25.23714</v>
      </c>
      <c r="K83" s="110">
        <f>[1]ОПТ!H83</f>
        <v>10.259</v>
      </c>
      <c r="L83" s="66"/>
      <c r="M83" s="76" t="str">
        <f>[1]ОПТ!I85</f>
        <v>ОЦ 25*25*0,8     1000*25000</v>
      </c>
      <c r="N83" s="72">
        <f>[1]ОПТ!J85*1.2</f>
        <v>3.6335692800000001</v>
      </c>
      <c r="O83" s="73" t="e">
        <f>[1]ОПТ!#REF!*1.2</f>
        <v>#REF!</v>
      </c>
      <c r="P83" s="72">
        <f>[1]ОПТ!K85*1.2</f>
        <v>3.0792960000000003</v>
      </c>
      <c r="Q83" s="109"/>
      <c r="R83" s="60"/>
    </row>
    <row r="84" spans="1:18">
      <c r="A84" s="67" t="str">
        <f>[1]ОПТ!A84</f>
        <v>ф20   (11,7м)</v>
      </c>
      <c r="B84" s="72">
        <f>[1]ОПТ!B84*1.2*[1]ОПТ!D84/1000</f>
        <v>6.4688119199999994</v>
      </c>
      <c r="C84" s="79"/>
      <c r="D84" s="70">
        <f>[1]ОПТ!C84*1.2*[1]ОПТ!D84/1000</f>
        <v>5.4820440000000001</v>
      </c>
      <c r="E84" s="71">
        <f>[1]ОПТ!D84</f>
        <v>2.581</v>
      </c>
      <c r="F84" s="66"/>
      <c r="G84" s="67" t="str">
        <f>[1]ОПТ!E84</f>
        <v>ф114х4        (6м)</v>
      </c>
      <c r="H84" s="106">
        <f>[1]ОПТ!F84*1.2*[1]ОПТ!H84/1000</f>
        <v>35.797187999999991</v>
      </c>
      <c r="I84" s="73" t="e">
        <f>[1]ОПТ!#REF!*1.2*[1]ОПТ!H86/1000</f>
        <v>#REF!</v>
      </c>
      <c r="J84" s="72">
        <f>[1]ОПТ!G84*1.2*[1]ОПТ!H84/1000</f>
        <v>30.336599999999997</v>
      </c>
      <c r="K84" s="74">
        <f>[1]ОПТ!H84</f>
        <v>10.85</v>
      </c>
      <c r="L84" s="66"/>
      <c r="M84" s="76" t="str">
        <f>[1]ОПТ!I86</f>
        <v>ОЦ 25*25*1,6    1000*25000</v>
      </c>
      <c r="N84" s="72">
        <f>[1]ОПТ!J86*1.2</f>
        <v>6.9391080000000001</v>
      </c>
      <c r="O84" s="73" t="e">
        <f>[1]ОПТ!#REF!*1.2</f>
        <v>#REF!</v>
      </c>
      <c r="P84" s="72">
        <f>[1]ОПТ!K86*1.2</f>
        <v>5.8806000000000003</v>
      </c>
      <c r="Q84" s="109"/>
      <c r="R84" s="60"/>
    </row>
    <row r="85" spans="1:18">
      <c r="A85" s="67" t="str">
        <f>[1]ОПТ!A85</f>
        <v xml:space="preserve">ф22 (11,7м) </v>
      </c>
      <c r="B85" s="72">
        <f>[1]ОПТ!B85*1.2*[1]ОПТ!D85/1000</f>
        <v>7.8649879200000008</v>
      </c>
      <c r="C85" s="79"/>
      <c r="D85" s="70">
        <f>[1]ОПТ!C85*1.2*[1]ОПТ!D85/1000</f>
        <v>6.6652440000000004</v>
      </c>
      <c r="E85" s="71">
        <f>[1]ОПТ!D85</f>
        <v>3.1030000000000002</v>
      </c>
      <c r="F85" s="66"/>
      <c r="G85" s="67" t="str">
        <f>[1]ОПТ!E85</f>
        <v>ф133х3,5     (12м)</v>
      </c>
      <c r="H85" s="72">
        <f>[1]ОПТ!F85*1.2*[1]ОПТ!H85/1000</f>
        <v>32.294995199999995</v>
      </c>
      <c r="I85" s="73" t="e">
        <f>[1]ОПТ!#REF!*1.2*[1]ОПТ!H89/1000</f>
        <v>#REF!</v>
      </c>
      <c r="J85" s="72">
        <f>[1]ОПТ!G85*1.2*[1]ОПТ!H85/1000</f>
        <v>27.368639999999999</v>
      </c>
      <c r="K85" s="74">
        <f>[1]ОПТ!H85</f>
        <v>11.18</v>
      </c>
      <c r="L85" s="66"/>
      <c r="M85" s="160" t="s">
        <v>473</v>
      </c>
      <c r="N85" s="161"/>
      <c r="O85" s="161"/>
      <c r="P85" s="161"/>
      <c r="Q85" s="162"/>
      <c r="R85" s="60"/>
    </row>
    <row r="86" spans="1:18">
      <c r="A86" s="67" t="str">
        <f>[1]ОПТ!A86</f>
        <v>ф25   (11,7 м)</v>
      </c>
      <c r="B86" s="72">
        <f>[1]ОПТ!B86*1.2*[1]ОПТ!D86/1000</f>
        <v>10.082925359999997</v>
      </c>
      <c r="C86" s="79"/>
      <c r="D86" s="70">
        <f>[1]ОПТ!C86*1.2*[1]ОПТ!D86/1000</f>
        <v>8.5448519999999988</v>
      </c>
      <c r="E86" s="71">
        <f>[1]ОПТ!D86</f>
        <v>4.0229999999999997</v>
      </c>
      <c r="F86" s="66"/>
      <c r="G86" s="67" t="str">
        <f>[1]ОПТ!E86</f>
        <v>ф133х4        (12м)</v>
      </c>
      <c r="H86" s="101">
        <f>J86</f>
        <v>35.44032</v>
      </c>
      <c r="I86" s="73" t="e">
        <f>[1]ОПТ!#REF!*1.2*[1]ОПТ!H90/1000</f>
        <v>#REF!</v>
      </c>
      <c r="J86" s="72">
        <f>[1]ОПТ!G86*1.2*[1]ОПТ!H86/1000</f>
        <v>35.44032</v>
      </c>
      <c r="K86" s="74">
        <f>[1]ОПТ!H86</f>
        <v>12.73</v>
      </c>
      <c r="L86" s="66"/>
      <c r="M86" s="76">
        <f>[1]ОПТ!I88</f>
        <v>10</v>
      </c>
      <c r="N86" s="111">
        <f>[1]ОПТ!J88*1.2*[1]ОПТ!L88/1000</f>
        <v>53.983300799999995</v>
      </c>
      <c r="O86" s="73" t="e">
        <f>[1]ОПТ!#REF!*1.2*[1]ОПТ!L89/1000</f>
        <v>#REF!</v>
      </c>
      <c r="P86" s="72">
        <f>[1]ОПТ!K88*1.2*[1]ОПТ!L88/1000</f>
        <v>45.748560000000005</v>
      </c>
      <c r="Q86" s="74">
        <f>[1]ОПТ!L88</f>
        <v>9.4600000000000009</v>
      </c>
      <c r="R86" s="60"/>
    </row>
    <row r="87" spans="1:18">
      <c r="A87" s="67" t="str">
        <f>[1]ОПТ!A87</f>
        <v xml:space="preserve">ф25   (5.85 м) </v>
      </c>
      <c r="B87" s="72">
        <f>[1]ОПТ!B87*1.2*[1]ОПТ!D87/1000</f>
        <v>10.367753759999999</v>
      </c>
      <c r="C87" s="79" t="e">
        <f>[1]ОПТ!#REF!*1.2*[1]ОПТ!D87/1000</f>
        <v>#REF!</v>
      </c>
      <c r="D87" s="70">
        <f>[1]ОПТ!C87*1.2*[1]ОПТ!D87/1000</f>
        <v>8.786232</v>
      </c>
      <c r="E87" s="71">
        <f>[1]ОПТ!D87</f>
        <v>4.0229999999999997</v>
      </c>
      <c r="F87" s="66"/>
      <c r="G87" s="67" t="str">
        <f>[1]ОПТ!E87</f>
        <v>ф133х4,5     (12м)</v>
      </c>
      <c r="H87" s="101">
        <f>J87</f>
        <v>37.133040000000001</v>
      </c>
      <c r="I87" s="73"/>
      <c r="J87" s="72">
        <f>[1]ОПТ!G87*1.2*[1]ОПТ!H87/1000</f>
        <v>37.133040000000001</v>
      </c>
      <c r="K87" s="74">
        <f>[1]ОПТ!H87</f>
        <v>14.26</v>
      </c>
      <c r="L87" s="66"/>
      <c r="M87" s="76">
        <f>[1]ОПТ!I89</f>
        <v>12</v>
      </c>
      <c r="N87" s="111">
        <f>[1]ОПТ!J89*1.2*[1]ОПТ!L89/1000</f>
        <v>63.996119999999991</v>
      </c>
      <c r="O87" s="73" t="e">
        <f>[1]ОПТ!#REF!*1.2*[1]ОПТ!L90/1000</f>
        <v>#REF!</v>
      </c>
      <c r="P87" s="72">
        <f>[1]ОПТ!K89*1.2*[1]ОПТ!L89/1000</f>
        <v>54.234000000000002</v>
      </c>
      <c r="Q87" s="74">
        <f>[1]ОПТ!L89</f>
        <v>11.5</v>
      </c>
      <c r="R87" s="60"/>
    </row>
    <row r="88" spans="1:18">
      <c r="A88" s="67" t="str">
        <f>[1]ОПТ!A88</f>
        <v xml:space="preserve">ф28 (11,7м) </v>
      </c>
      <c r="B88" s="72">
        <f>[1]ОПТ!B88*1.2*[1]ОПТ!D88/1000</f>
        <v>12.792328079999999</v>
      </c>
      <c r="C88" s="79"/>
      <c r="D88" s="70">
        <f>[1]ОПТ!C88*1.2*[1]ОПТ!D88/1000</f>
        <v>10.840956</v>
      </c>
      <c r="E88" s="71">
        <f>[1]ОПТ!D88</f>
        <v>5.0469999999999997</v>
      </c>
      <c r="F88" s="66"/>
      <c r="G88" s="67" t="str">
        <f>[1]ОПТ!E88</f>
        <v>ф159х4,5     (12м)</v>
      </c>
      <c r="H88" s="72">
        <f>[1]ОПТ!F88*1.2*[1]ОПТ!H88/1000</f>
        <v>55.854119999999988</v>
      </c>
      <c r="I88" s="73"/>
      <c r="J88" s="72">
        <f>[1]ОПТ!G88*1.2*[1]ОПТ!H88/1000</f>
        <v>47.333999999999996</v>
      </c>
      <c r="K88" s="74">
        <f>[1]ОПТ!H88</f>
        <v>17.149999999999999</v>
      </c>
      <c r="L88" s="66"/>
      <c r="M88" s="76">
        <f>[1]ОПТ!I90</f>
        <v>14</v>
      </c>
      <c r="N88" s="111">
        <f>[1]ОПТ!J90*1.2*[1]ОПТ!L90/1000</f>
        <v>69.64312799999999</v>
      </c>
      <c r="O88" s="73" t="e">
        <f>[1]ОПТ!#REF!*1.2*[1]ОПТ!L91/1000</f>
        <v>#REF!</v>
      </c>
      <c r="P88" s="72">
        <f>[1]ОПТ!K90*1.2*[1]ОПТ!L90/1000</f>
        <v>59.019599999999997</v>
      </c>
      <c r="Q88" s="74">
        <f>[1]ОПТ!L90</f>
        <v>13.7</v>
      </c>
      <c r="R88" s="60"/>
    </row>
    <row r="89" spans="1:18">
      <c r="A89" s="67" t="str">
        <f>[1]ОПТ!A89</f>
        <v>ф32 (11,7м)</v>
      </c>
      <c r="B89" s="72">
        <f>[1]ОПТ!B89*1.2*[1]ОПТ!D89/1000</f>
        <v>16.710881519999997</v>
      </c>
      <c r="C89" s="79"/>
      <c r="D89" s="70">
        <f>[1]ОПТ!C89*1.2*[1]ОПТ!D89/1000</f>
        <v>14.161764</v>
      </c>
      <c r="E89" s="71">
        <f>[1]ОПТ!D89</f>
        <v>6.593</v>
      </c>
      <c r="F89" s="66"/>
      <c r="G89" s="67" t="str">
        <f>[1]ОПТ!E89</f>
        <v>ф159х4        (12м)</v>
      </c>
      <c r="H89" s="72">
        <f>[1]ОПТ!F89*1.2*[1]ОПТ!H89/1000</f>
        <v>48.529151999999996</v>
      </c>
      <c r="I89" s="73"/>
      <c r="J89" s="72">
        <f>[1]ОПТ!G89*1.2*[1]ОПТ!H89/1000</f>
        <v>41.126400000000004</v>
      </c>
      <c r="K89" s="74">
        <f>[1]ОПТ!H89</f>
        <v>15.3</v>
      </c>
      <c r="L89" s="66"/>
      <c r="M89" s="76">
        <f>[1]ОПТ!I91</f>
        <v>16</v>
      </c>
      <c r="N89" s="111">
        <f>[1]ОПТ!J91*1.2*[1]ОПТ!L91/1000</f>
        <v>92.309039999999996</v>
      </c>
      <c r="O89" s="73" t="e">
        <f>[1]ОПТ!#REF!*1.2*[1]ОПТ!L92/1000</f>
        <v>#REF!</v>
      </c>
      <c r="P89" s="72">
        <f>[1]ОПТ!K91*1.2*[1]ОПТ!L91/1000</f>
        <v>78.227999999999994</v>
      </c>
      <c r="Q89" s="74">
        <f>[1]ОПТ!L91</f>
        <v>15.9</v>
      </c>
      <c r="R89" s="60"/>
    </row>
    <row r="90" spans="1:18">
      <c r="A90" s="215" t="s">
        <v>474</v>
      </c>
      <c r="B90" s="216"/>
      <c r="C90" s="216"/>
      <c r="D90" s="216"/>
      <c r="E90" s="217"/>
      <c r="F90" s="66"/>
      <c r="G90" s="67" t="str">
        <f>[1]ОПТ!E90</f>
        <v xml:space="preserve">ф219х4    (12м) </v>
      </c>
      <c r="H90" s="72">
        <f>[1]ОПТ!F90*1.2*[1]ОПТ!H90/1000</f>
        <v>114.570684</v>
      </c>
      <c r="I90" s="73"/>
      <c r="J90" s="72">
        <f>[1]ОПТ!G90*1.2*[1]ОПТ!H90/1000</f>
        <v>97.093800000000002</v>
      </c>
      <c r="K90" s="74">
        <f>[1]ОПТ!H90</f>
        <v>31.73</v>
      </c>
      <c r="L90" s="66"/>
      <c r="M90" s="76">
        <f>[1]ОПТ!I92</f>
        <v>18</v>
      </c>
      <c r="N90" s="111">
        <f>[1]ОПТ!J92*1.2*[1]ОПТ!L92/1000</f>
        <v>102.654336</v>
      </c>
      <c r="O90" s="73" t="e">
        <f>[1]ОПТ!#REF!*1.2*[1]ОПТ!L94/1000</f>
        <v>#REF!</v>
      </c>
      <c r="P90" s="72">
        <f>[1]ОПТ!K92*1.2*[1]ОПТ!L92/1000</f>
        <v>86.995199999999997</v>
      </c>
      <c r="Q90" s="74">
        <f>[1]ОПТ!L92</f>
        <v>18.399999999999999</v>
      </c>
      <c r="R90" s="60"/>
    </row>
    <row r="91" spans="1:18">
      <c r="A91" s="67" t="str">
        <f>[1]ОПТ!A91</f>
        <v>ф 5,5  (6м)</v>
      </c>
      <c r="B91" s="72">
        <f>[1]ОПТ!B91*1.2*[1]ОПТ!D91/1000</f>
        <v>0.65241633600000004</v>
      </c>
      <c r="C91" s="79"/>
      <c r="D91" s="70">
        <f>[1]ОПТ!C91*1.2*[1]ОПТ!D91/1000</f>
        <v>0.55289520000000003</v>
      </c>
      <c r="E91" s="112">
        <f>[1]ОПТ!D91</f>
        <v>0.19800000000000001</v>
      </c>
      <c r="F91" s="66"/>
      <c r="G91" s="67" t="s">
        <v>475</v>
      </c>
      <c r="H91" s="72">
        <f>[1]ОПТ!F91*1.2*[1]ОПТ!H91/1000</f>
        <v>135.38970719999998</v>
      </c>
      <c r="I91" s="73" t="e">
        <f>[1]ОПТ!#REF!*1.2*[1]ОПТ!H91/1000</f>
        <v>#REF!</v>
      </c>
      <c r="J91" s="72">
        <f>[1]ОПТ!G91*1.2*[1]ОПТ!H91/1000</f>
        <v>114.73703999999999</v>
      </c>
      <c r="K91" s="74">
        <f>[1]ОПТ!H91</f>
        <v>39.51</v>
      </c>
      <c r="L91" s="66"/>
      <c r="M91" s="76" t="str">
        <f>[1]ОПТ!I93</f>
        <v>18Б1</v>
      </c>
      <c r="N91" s="111">
        <f>[1]ОПТ!J93*1.2*[1]ОПТ!L93/1000</f>
        <v>85.917215999999996</v>
      </c>
      <c r="O91" s="73" t="e">
        <f>[1]ОПТ!#REF!*1.2*[1]ОПТ!L95/1000</f>
        <v>#REF!</v>
      </c>
      <c r="P91" s="72">
        <f>[1]ОПТ!K93*1.2*[1]ОПТ!L93/1000</f>
        <v>72.811199999999999</v>
      </c>
      <c r="Q91" s="74">
        <f>[1]ОПТ!L94</f>
        <v>21</v>
      </c>
      <c r="R91" s="60"/>
    </row>
    <row r="92" spans="1:18">
      <c r="A92" s="67" t="str">
        <f>[1]ОПТ!A92</f>
        <v>ф6      (6м)</v>
      </c>
      <c r="B92" s="72">
        <f>[1]ОПТ!B92*1.2*[1]ОПТ!D92/1000</f>
        <v>0.65553719999999993</v>
      </c>
      <c r="C92" s="79"/>
      <c r="D92" s="70">
        <f>[1]ОПТ!C92*1.2*[1]ОПТ!D92/1000</f>
        <v>0.55553999999999992</v>
      </c>
      <c r="E92" s="112">
        <f>[1]ОПТ!D92</f>
        <v>0.23499999999999999</v>
      </c>
      <c r="F92" s="66"/>
      <c r="G92" s="67" t="s">
        <v>270</v>
      </c>
      <c r="H92" s="72">
        <f>[1]ОПТ!F92*1.2*[1]ОПТ!H92/1000</f>
        <v>213.00321599999998</v>
      </c>
      <c r="I92" s="73" t="e">
        <f>[1]ОПТ!#REF!*1.2*[1]ОПТ!H92/1000</f>
        <v>#REF!</v>
      </c>
      <c r="J92" s="72">
        <f>[1]ОПТ!G92*1.2*[1]ОПТ!H92/1000</f>
        <v>180.51119999999997</v>
      </c>
      <c r="K92" s="74">
        <f>[1]ОПТ!H92</f>
        <v>54.9</v>
      </c>
      <c r="L92" s="66"/>
      <c r="M92" s="76">
        <f>[1]ОПТ!I94</f>
        <v>20</v>
      </c>
      <c r="N92" s="111">
        <f>[1]ОПТ!J94*1.2*[1]ОПТ!L94/1000</f>
        <v>109.72583999999999</v>
      </c>
      <c r="O92" s="73" t="e">
        <f>[1]ОПТ!#REF!*1.2*[1]ОПТ!L95/1000</f>
        <v>#REF!</v>
      </c>
      <c r="P92" s="72">
        <f>[1]ОПТ!K94*1.2*[1]ОПТ!L94/1000</f>
        <v>92.988</v>
      </c>
      <c r="Q92" s="74">
        <f>[1]ОПТ!L95</f>
        <v>22.4</v>
      </c>
      <c r="R92" s="60"/>
    </row>
    <row r="93" spans="1:18" ht="15.75" customHeight="1">
      <c r="A93" s="67" t="str">
        <f>[1]ОПТ!A93</f>
        <v xml:space="preserve">ф8     (6м) </v>
      </c>
      <c r="B93" s="72">
        <f>[1]ОПТ!B93*1.2*[1]ОПТ!D93/1000</f>
        <v>1.1541815999999998</v>
      </c>
      <c r="C93" s="79"/>
      <c r="D93" s="70">
        <f>[1]ОПТ!C93*1.2*[1]ОПТ!D93/1000</f>
        <v>0.97811999999999999</v>
      </c>
      <c r="E93" s="112">
        <f>[1]ОПТ!D93</f>
        <v>0.41799999999999998</v>
      </c>
      <c r="F93" s="66"/>
      <c r="G93" s="67" t="s">
        <v>476</v>
      </c>
      <c r="H93" s="72">
        <f>[1]ОПТ!F93*1.2*[1]ОПТ!H93/1000</f>
        <v>607.80383999999992</v>
      </c>
      <c r="I93" s="73" t="e">
        <f>[1]ОПТ!#REF!*1.2*[1]ОПТ!H93/1000</f>
        <v>#REF!</v>
      </c>
      <c r="J93" s="72">
        <f>[1]ОПТ!G93*1.2*[1]ОПТ!H93/1000</f>
        <v>515.08800000000008</v>
      </c>
      <c r="K93" s="74">
        <f>[1]ОПТ!H93</f>
        <v>153.30000000000001</v>
      </c>
      <c r="L93" s="66"/>
      <c r="M93" s="76" t="str">
        <f>[1]ОПТ!I95</f>
        <v>20Б1</v>
      </c>
      <c r="N93" s="111">
        <f>[1]ОПТ!J95*1.2*[1]ОПТ!L95/1000</f>
        <v>102.45043199999999</v>
      </c>
      <c r="O93" s="73" t="e">
        <f>[1]ОПТ!#REF!*1.2*[1]ОПТ!L96/1000</f>
        <v>#REF!</v>
      </c>
      <c r="P93" s="72">
        <f>[1]ОПТ!K95*1.2*[1]ОПТ!L95/1000</f>
        <v>86.822399999999988</v>
      </c>
      <c r="Q93" s="74">
        <f>[1]ОПТ!L96</f>
        <v>30.6</v>
      </c>
      <c r="R93" s="60"/>
    </row>
    <row r="94" spans="1:18">
      <c r="A94" s="67" t="str">
        <f>[1]ОПТ!A94</f>
        <v xml:space="preserve">ф10   (5,85/11,7м) </v>
      </c>
      <c r="B94" s="72">
        <f>[1]ОПТ!B94*1.2*[1]ОПТ!D94/1000</f>
        <v>1.7690937599999998</v>
      </c>
      <c r="C94" s="79"/>
      <c r="D94" s="70">
        <f>[1]ОПТ!C94*1.2*[1]ОПТ!D94/1000</f>
        <v>1.4992319999999999</v>
      </c>
      <c r="E94" s="112">
        <f>[1]ОПТ!D94</f>
        <v>0.64400000000000002</v>
      </c>
      <c r="F94" s="66"/>
      <c r="G94" s="215" t="s">
        <v>477</v>
      </c>
      <c r="H94" s="216"/>
      <c r="I94" s="216"/>
      <c r="J94" s="216"/>
      <c r="K94" s="217"/>
      <c r="L94" s="66"/>
      <c r="M94" s="76" t="str">
        <f>[1]ОПТ!I96</f>
        <v>20Ш1</v>
      </c>
      <c r="N94" s="111">
        <f>[1]ОПТ!J96*1.2*[1]ОПТ!L96/1000</f>
        <v>115.690032</v>
      </c>
      <c r="O94" s="73" t="e">
        <f>[1]ОПТ!#REF!*1.2*[1]ОПТ!L97/1000</f>
        <v>#REF!</v>
      </c>
      <c r="P94" s="72">
        <f>[1]ОПТ!K96*1.2*[1]ОПТ!L96/1000</f>
        <v>98.042400000000015</v>
      </c>
      <c r="Q94" s="74">
        <f>[1]ОПТ!L97</f>
        <v>38.299999999999997</v>
      </c>
      <c r="R94" s="60"/>
    </row>
    <row r="95" spans="1:18">
      <c r="A95" s="67" t="str">
        <f>[1]ОПТ!A95</f>
        <v>ф12        (5,85/11,7м)</v>
      </c>
      <c r="B95" s="72">
        <f>[1]ОПТ!B95*1.2*[1]ОПТ!D95/1000</f>
        <v>2.5465060799999995</v>
      </c>
      <c r="C95" s="79" t="e">
        <f>[1]ОПТ!#REF!*1.2*[1]ОПТ!D95/1000</f>
        <v>#REF!</v>
      </c>
      <c r="D95" s="70">
        <f>[1]ОПТ!C95*1.2*[1]ОПТ!D95/1000</f>
        <v>2.1580560000000002</v>
      </c>
      <c r="E95" s="112">
        <f>[1]ОПТ!D95</f>
        <v>0.92700000000000005</v>
      </c>
      <c r="F95" s="66"/>
      <c r="G95" s="67" t="str">
        <f>[1]ОПТ!E95</f>
        <v>ф108*4,5 (10,5м) АКЦИЯ</v>
      </c>
      <c r="H95" s="101">
        <f>J95</f>
        <v>59.805840000000003</v>
      </c>
      <c r="I95" s="106" t="e">
        <f>[1]ОПТ!#REF!*1.2*[1]ОПТ!H95/1000</f>
        <v>#REF!</v>
      </c>
      <c r="J95" s="106">
        <f>[1]ОПТ!G95*1.2*[1]ОПТ!H95/1000</f>
        <v>59.805840000000003</v>
      </c>
      <c r="K95" s="113">
        <f>[1]ОПТ!H95</f>
        <v>11.81</v>
      </c>
      <c r="L95" s="66"/>
      <c r="M95" s="76" t="str">
        <f>[1]ОПТ!I97</f>
        <v>24М</v>
      </c>
      <c r="N95" s="111">
        <f>[1]ОПТ!J97*1.2*[1]ОПТ!L97/1000</f>
        <v>225.60844800000001</v>
      </c>
      <c r="O95" s="73" t="e">
        <f>[1]ОПТ!#REF!*1.2*[1]ОПТ!L98/1000</f>
        <v>#REF!</v>
      </c>
      <c r="P95" s="72">
        <f>[1]ОПТ!K97*1.2*[1]ОПТ!L97/1000</f>
        <v>191.19359999999998</v>
      </c>
      <c r="Q95" s="74">
        <f>[1]ОПТ!L98</f>
        <v>25.7</v>
      </c>
      <c r="R95" s="60"/>
    </row>
    <row r="96" spans="1:18">
      <c r="A96" s="67" t="str">
        <f>[1]ОПТ!A96</f>
        <v>ф14         (5,85/11,7м)</v>
      </c>
      <c r="B96" s="72">
        <f>[1]ОПТ!B96*1.2*[1]ОПТ!D96/1000</f>
        <v>3.4364620799999996</v>
      </c>
      <c r="C96" s="79" t="e">
        <f>[1]ОПТ!#REF!*1.2*[1]ОПТ!D96/1000</f>
        <v>#REF!</v>
      </c>
      <c r="D96" s="70">
        <f>[1]ОПТ!C96*1.2*[1]ОПТ!D96/1000</f>
        <v>2.9122559999999997</v>
      </c>
      <c r="E96" s="112">
        <f>[1]ОПТ!D96</f>
        <v>1.264</v>
      </c>
      <c r="F96" s="66"/>
      <c r="G96" s="67" t="str">
        <f>[1]ОПТ!E96</f>
        <v xml:space="preserve">ф133*5 (12м)АКЦИЯ  </v>
      </c>
      <c r="H96" s="101">
        <f>J96</f>
        <v>79.90992</v>
      </c>
      <c r="I96" s="106" t="e">
        <f>[1]ОПТ!#REF!*1.2*[1]ОПТ!H96/1000</f>
        <v>#REF!</v>
      </c>
      <c r="J96" s="106">
        <f>[1]ОПТ!G96*1.2*[1]ОПТ!H96/1000</f>
        <v>79.90992</v>
      </c>
      <c r="K96" s="113">
        <f>[1]ОПТ!H96</f>
        <v>15.78</v>
      </c>
      <c r="L96" s="66"/>
      <c r="M96" s="76" t="str">
        <f>[1]ОПТ!I98</f>
        <v>25Б1</v>
      </c>
      <c r="N96" s="111">
        <f>[1]ОПТ!J98*1.2*[1]ОПТ!L98/1000</f>
        <v>109.53751199999999</v>
      </c>
      <c r="O96" s="73" t="e">
        <f>[1]ОПТ!#REF!*1.2*[1]ОПТ!L99/1000</f>
        <v>#REF!</v>
      </c>
      <c r="P96" s="72">
        <f>[1]ОПТ!K98*1.2*[1]ОПТ!L98/1000</f>
        <v>92.828399999999988</v>
      </c>
      <c r="Q96" s="74">
        <f>[1]ОПТ!L99</f>
        <v>72.400000000000006</v>
      </c>
      <c r="R96" s="60"/>
    </row>
    <row r="97" spans="1:23" ht="15" customHeight="1">
      <c r="A97" s="67" t="str">
        <f>[1]ОПТ!A97</f>
        <v xml:space="preserve">ф16   (5,85/11,7м) </v>
      </c>
      <c r="B97" s="72">
        <f>[1]ОПТ!B97*1.2*[1]ОПТ!D97/1000</f>
        <v>4.4886067199999999</v>
      </c>
      <c r="C97" s="79" t="e">
        <f>[1]ОПТ!#REF!*1.2*[1]ОПТ!D97/1000</f>
        <v>#REF!</v>
      </c>
      <c r="D97" s="70">
        <f>[1]ОПТ!C97*1.2*[1]ОПТ!D97/1000</f>
        <v>3.8039040000000002</v>
      </c>
      <c r="E97" s="112">
        <f>[1]ОПТ!D97</f>
        <v>1.651</v>
      </c>
      <c r="F97" s="66"/>
      <c r="G97" s="67" t="str">
        <f>[1]ОПТ!E97</f>
        <v>ф133*6 (12м) АКЦИЯ</v>
      </c>
      <c r="H97" s="101">
        <f>J97</f>
        <v>81.172800000000009</v>
      </c>
      <c r="I97" s="106" t="e">
        <f>[1]ОПТ!#REF!*1.2*[1]ОПТ!H97/1000</f>
        <v>#REF!</v>
      </c>
      <c r="J97" s="106">
        <f>[1]ОПТ!G97*1.2*[1]ОПТ!H97/1000</f>
        <v>81.172800000000009</v>
      </c>
      <c r="K97" s="113">
        <f>[1]ОПТ!H97</f>
        <v>18.79</v>
      </c>
      <c r="L97" s="66"/>
      <c r="M97" s="76" t="str">
        <f>[1]ОПТ!I99</f>
        <v>25К2</v>
      </c>
      <c r="N97" s="111">
        <f>[1]ОПТ!J99*1.2*[1]ОПТ!L99/1000</f>
        <v>307.55520000000001</v>
      </c>
      <c r="O97" s="73" t="e">
        <f>[1]ОПТ!#REF!*1.2*[1]ОПТ!L100/1000</f>
        <v>#REF!</v>
      </c>
      <c r="P97" s="72">
        <f>[1]ОПТ!K99*1.2*[1]ОПТ!L99/1000</f>
        <v>260.64000000000004</v>
      </c>
      <c r="Q97" s="74">
        <f>[1]ОПТ!L100</f>
        <v>36.5</v>
      </c>
      <c r="R97" s="60"/>
    </row>
    <row r="98" spans="1:23">
      <c r="A98" s="67" t="str">
        <f>[1]ОПТ!A98</f>
        <v>ф18         (5,85/11,7м)</v>
      </c>
      <c r="B98" s="72">
        <f>[1]ОПТ!B98*1.2*[1]ОПТ!D98/1000</f>
        <v>5.8217282400000006</v>
      </c>
      <c r="C98" s="79" t="e">
        <f>[1]ОПТ!#REF!*1.2*[1]ОПТ!D98/1000</f>
        <v>#REF!</v>
      </c>
      <c r="D98" s="70">
        <f>[1]ОПТ!C98*1.2*[1]ОПТ!D98/1000</f>
        <v>4.9336680000000008</v>
      </c>
      <c r="E98" s="112">
        <f>[1]ОПТ!D98</f>
        <v>2.0870000000000002</v>
      </c>
      <c r="F98" s="66"/>
      <c r="G98" s="67" t="str">
        <f>[1]ОПТ!E98</f>
        <v xml:space="preserve">ф159*5 (12м) АКЦИЯ </v>
      </c>
      <c r="H98" s="101">
        <f>J98</f>
        <v>81.581039999999987</v>
      </c>
      <c r="I98" s="106" t="e">
        <f>[1]ОПТ!#REF!*1.2*[1]ОПТ!H98/1000</f>
        <v>#REF!</v>
      </c>
      <c r="J98" s="106">
        <f>[1]ОПТ!G98*1.2*[1]ОПТ!H98/1000</f>
        <v>81.581039999999987</v>
      </c>
      <c r="K98" s="113">
        <f>[1]ОПТ!H98</f>
        <v>18.989999999999998</v>
      </c>
      <c r="L98" s="66"/>
      <c r="M98" s="76">
        <f>[1]ОПТ!I100</f>
        <v>30</v>
      </c>
      <c r="N98" s="111">
        <f>[1]ОПТ!J100*1.2*[1]ОПТ!L100/1000</f>
        <v>155.56883999999999</v>
      </c>
      <c r="O98" s="73" t="e">
        <f>[1]ОПТ!#REF!*1.2*[1]ОПТ!L106/1000</f>
        <v>#REF!</v>
      </c>
      <c r="P98" s="72">
        <f>[1]ОПТ!K100*1.2*[1]ОПТ!L100/1000</f>
        <v>131.83799999999999</v>
      </c>
      <c r="Q98" s="74">
        <f>[1]ОПТ!L101</f>
        <v>36.6</v>
      </c>
      <c r="R98" s="60"/>
    </row>
    <row r="99" spans="1:23">
      <c r="A99" s="67" t="str">
        <f>[1]ОПТ!A99</f>
        <v>ф20          (5,85/11,7м)</v>
      </c>
      <c r="B99" s="72">
        <f>[1]ОПТ!B99*1.2*[1]ОПТ!D99/1000</f>
        <v>7.0170163199999998</v>
      </c>
      <c r="C99" s="79"/>
      <c r="D99" s="70">
        <f>[1]ОПТ!C99*1.2*[1]ОПТ!D99/1000</f>
        <v>5.9466239999999999</v>
      </c>
      <c r="E99" s="112">
        <f>[1]ОПТ!D99</f>
        <v>2.581</v>
      </c>
      <c r="F99" s="66"/>
      <c r="G99" s="67" t="str">
        <f>[1]ОПТ!E99</f>
        <v>ф325*9 (12м) АКЦИЯ</v>
      </c>
      <c r="H99" s="101">
        <f>J99</f>
        <v>355.18896000000001</v>
      </c>
      <c r="I99" s="106" t="e">
        <f>[1]ОПТ!#REF!*1.2*[1]ОПТ!H99/1000</f>
        <v>#REF!</v>
      </c>
      <c r="J99" s="106">
        <f>[1]ОПТ!G99*1.2*[1]ОПТ!H99/1000</f>
        <v>355.18896000000001</v>
      </c>
      <c r="K99" s="113">
        <f>[1]ОПТ!H99</f>
        <v>70.14</v>
      </c>
      <c r="L99" s="66"/>
      <c r="M99" s="76" t="str">
        <f>[1]ОПТ!I101</f>
        <v xml:space="preserve">30Б2 </v>
      </c>
      <c r="N99" s="111">
        <f>[1]ОПТ!J101*1.2*[1]ОПТ!L101/1000</f>
        <v>154.95854399999996</v>
      </c>
      <c r="O99" s="73" t="e">
        <f>[1]ОПТ!#REF!*1.2*[1]ОПТ!L105/1000</f>
        <v>#REF!</v>
      </c>
      <c r="P99" s="72">
        <f>[1]ОПТ!K101*1.2*[1]ОПТ!L101/1000</f>
        <v>131.32080000000002</v>
      </c>
      <c r="Q99" s="74">
        <f>[1]ОПТ!L102</f>
        <v>84.8</v>
      </c>
      <c r="R99" s="60"/>
    </row>
    <row r="100" spans="1:23">
      <c r="A100" s="67" t="str">
        <f>[1]ОПТ!A100</f>
        <v>ф25          (5,85/11,7м)</v>
      </c>
      <c r="B100" s="72">
        <f>[1]ОПТ!B100*1.2*[1]ОПТ!D100/1000</f>
        <v>11.051341919999997</v>
      </c>
      <c r="C100" s="79"/>
      <c r="D100" s="70">
        <f>[1]ОПТ!C100*1.2*[1]ОПТ!D100/1000</f>
        <v>9.3655439999999999</v>
      </c>
      <c r="E100" s="112">
        <f>[1]ОПТ!D100</f>
        <v>4.0229999999999997</v>
      </c>
      <c r="F100" s="66"/>
      <c r="G100" s="215" t="s">
        <v>478</v>
      </c>
      <c r="H100" s="216"/>
      <c r="I100" s="216"/>
      <c r="J100" s="216"/>
      <c r="K100" s="217"/>
      <c r="L100" s="66"/>
      <c r="M100" s="76" t="str">
        <f>[1]ОПТ!I102</f>
        <v xml:space="preserve">30К1 </v>
      </c>
      <c r="N100" s="111">
        <f>[1]ОПТ!J102*1.2*[1]ОПТ!L102/1000</f>
        <v>345.82118399999996</v>
      </c>
      <c r="O100" s="73" t="e">
        <f>[1]ОПТ!#REF!*1.2*[1]ОПТ!L102/1000</f>
        <v>#REF!</v>
      </c>
      <c r="P100" s="72">
        <f>[1]ОПТ!K102*1.2*[1]ОПТ!L102/1000</f>
        <v>293.06880000000001</v>
      </c>
      <c r="Q100" s="74">
        <f>[1]ОПТ!L103</f>
        <v>56.8</v>
      </c>
      <c r="R100" s="60"/>
    </row>
    <row r="101" spans="1:23">
      <c r="A101" s="67" t="str">
        <f>[1]ОПТ!A101</f>
        <v>Круг ф34 ст 20 АКЦИЯ</v>
      </c>
      <c r="B101" s="72">
        <f>[1]ОПТ!B101*1.2*[1]ОПТ!D101/1000</f>
        <v>24.827577599999998</v>
      </c>
      <c r="C101" s="79"/>
      <c r="D101" s="70">
        <f>[1]ОПТ!C101*1.2*[1]ОПТ!D101/1000</f>
        <v>21.040320000000001</v>
      </c>
      <c r="E101" s="114">
        <f>[1]ОПТ!D101</f>
        <v>7.07</v>
      </c>
      <c r="F101" s="66"/>
      <c r="G101" s="67" t="str">
        <f>[1]ОПТ!A118</f>
        <v xml:space="preserve">№ 5У     (12м) </v>
      </c>
      <c r="H101" s="72">
        <f>[1]ОПТ!B118*1.2*[1]ОПТ!D118/1000</f>
        <v>18.2986848</v>
      </c>
      <c r="I101" s="73" t="e">
        <f>[1]ОПТ!#REF!*1.2*[1]ОПТ!#REF!/1000</f>
        <v>#REF!</v>
      </c>
      <c r="J101" s="72">
        <f>[1]ОПТ!C118*1.2*[1]ОПТ!D118/1000</f>
        <v>15.507359999999998</v>
      </c>
      <c r="K101" s="74">
        <f>[1]ОПТ!D118</f>
        <v>4.84</v>
      </c>
      <c r="L101" s="66"/>
      <c r="M101" s="76" t="str">
        <f>[1]ОПТ!I103</f>
        <v xml:space="preserve">30 Ш1 </v>
      </c>
      <c r="N101" s="111">
        <f>[1]ОПТ!J103*1.2*[1]ОПТ!L103/1000</f>
        <v>233.24351999999996</v>
      </c>
      <c r="O101" s="73" t="e">
        <f>[1]ОПТ!#REF!*1.2*[1]ОПТ!L102/1000</f>
        <v>#REF!</v>
      </c>
      <c r="P101" s="72">
        <f>[1]ОПТ!K103*1.2*[1]ОПТ!L103/1000</f>
        <v>197.66399999999999</v>
      </c>
      <c r="Q101" s="74">
        <f>[1]ОПТ!L104</f>
        <v>43.3</v>
      </c>
      <c r="R101" s="82"/>
    </row>
    <row r="102" spans="1:23">
      <c r="A102" s="67" t="str">
        <f>[1]ОПТ!A102</f>
        <v>Круг ф85 ст 45 АКЦИЯ</v>
      </c>
      <c r="B102" s="72">
        <f>[1]ОПТ!B102*1.2*[1]ОПТ!D102/1000</f>
        <v>127.10015999999999</v>
      </c>
      <c r="C102" s="79"/>
      <c r="D102" s="70">
        <f>[1]ОПТ!C102*1.2*[1]ОПТ!D102/1000</f>
        <v>107.712</v>
      </c>
      <c r="E102" s="114">
        <f>[1]ОПТ!D102</f>
        <v>44</v>
      </c>
      <c r="F102" s="66"/>
      <c r="G102" s="67" t="str">
        <f>[1]ОПТ!A119</f>
        <v>№ 6,5У(П)  (12м)</v>
      </c>
      <c r="H102" s="72">
        <f>[1]ОПТ!B119*1.2*[1]ОПТ!D119/1000</f>
        <v>22.723967999999996</v>
      </c>
      <c r="I102" s="73" t="e">
        <f>[1]ОПТ!#REF!*1.2*[1]ОПТ!#REF!/1000</f>
        <v>#REF!</v>
      </c>
      <c r="J102" s="72">
        <f>[1]ОПТ!C119*1.2*[1]ОПТ!D119/1000</f>
        <v>19.257600000000004</v>
      </c>
      <c r="K102" s="74">
        <f>[1]ОПТ!D119</f>
        <v>5.9</v>
      </c>
      <c r="L102" s="66"/>
      <c r="M102" s="76" t="str">
        <f>[1]ОПТ!I104</f>
        <v xml:space="preserve">35Б2 </v>
      </c>
      <c r="N102" s="111">
        <f>[1]ОПТ!J104*1.2*[1]ОПТ!L104/1000</f>
        <v>185.77778399999997</v>
      </c>
      <c r="O102" s="73"/>
      <c r="P102" s="72">
        <f>[1]ОПТ!K104*1.2*[1]ОПТ!L104/1000</f>
        <v>157.43879999999999</v>
      </c>
      <c r="Q102" s="74">
        <f>[1]ОПТ!L105</f>
        <v>75.099999999999994</v>
      </c>
      <c r="R102" s="82"/>
    </row>
    <row r="103" spans="1:23">
      <c r="A103" s="67" t="str">
        <f>[1]ОПТ!A103</f>
        <v>Круг ф100 ст45 АКЦИЯ</v>
      </c>
      <c r="B103" s="72">
        <f>[1]ОПТ!B103*1.2*[1]ОПТ!D103/1000</f>
        <v>178.084656</v>
      </c>
      <c r="C103" s="79" t="e">
        <f>[1]ОПТ!#REF!*1.2*[1]ОПТ!D103/1000</f>
        <v>#REF!</v>
      </c>
      <c r="D103" s="70">
        <f>[1]ОПТ!C103*1.2*[1]ОПТ!D103/1000</f>
        <v>150.91919999999999</v>
      </c>
      <c r="E103" s="112">
        <f>[1]ОПТ!D103</f>
        <v>61.65</v>
      </c>
      <c r="F103" s="66"/>
      <c r="G103" s="67" t="str">
        <f>[1]ОПТ!A120</f>
        <v>№ 8У(П)     (12м)</v>
      </c>
      <c r="H103" s="72">
        <f>[1]ОПТ!B120*1.2*[1]ОПТ!D120/1000</f>
        <v>25.855451999999996</v>
      </c>
      <c r="I103" s="73" t="e">
        <f>[1]ОПТ!#REF!*1.2*[1]ОПТ!#REF!/1000</f>
        <v>#REF!</v>
      </c>
      <c r="J103" s="72">
        <f>[1]ОПТ!C120*1.2*[1]ОПТ!D120/1000</f>
        <v>21.911399999999997</v>
      </c>
      <c r="K103" s="74">
        <f>[1]ОПТ!D120</f>
        <v>7.05</v>
      </c>
      <c r="L103" s="66"/>
      <c r="M103" s="76" t="str">
        <f>[1]ОПТ!I105</f>
        <v xml:space="preserve">35Ш1 </v>
      </c>
      <c r="N103" s="111">
        <f>[1]ОПТ!J105*1.2*[1]ОПТ!L105/1000</f>
        <v>297.75647999999995</v>
      </c>
      <c r="O103" s="73"/>
      <c r="P103" s="72">
        <f>[1]ОПТ!K105*1.2*[1]ОПТ!L105/1000</f>
        <v>252.33599999999998</v>
      </c>
      <c r="Q103" s="74">
        <f>[1]ОПТ!L106</f>
        <v>48.1</v>
      </c>
      <c r="R103" s="82"/>
    </row>
    <row r="104" spans="1:23">
      <c r="A104" s="67" t="str">
        <f>[1]ОПТ!A104</f>
        <v xml:space="preserve">Круг ф120 ст20 АКЦИЯ </v>
      </c>
      <c r="B104" s="72">
        <f>[1]ОПТ!B104*1.2*[1]ОПТ!D104/1000</f>
        <v>246.27434495999998</v>
      </c>
      <c r="C104" s="79"/>
      <c r="D104" s="70">
        <f>[1]ОПТ!C104*1.2*[1]ОПТ!D104/1000</f>
        <v>208.70707200000001</v>
      </c>
      <c r="E104" s="115">
        <f>[1]ОПТ!D104</f>
        <v>88.736000000000004</v>
      </c>
      <c r="F104" s="66"/>
      <c r="G104" s="67" t="str">
        <f>[1]ОПТ!A121</f>
        <v>№10У(П)    (12м)</v>
      </c>
      <c r="H104" s="72">
        <f>[1]ОПТ!B121*1.2*[1]ОПТ!D121/1000</f>
        <v>30.895137599999998</v>
      </c>
      <c r="I104" s="73" t="e">
        <f>[1]ОПТ!#REF!*1.2*[1]ОПТ!#REF!/1000</f>
        <v>#REF!</v>
      </c>
      <c r="J104" s="72">
        <f>[1]ОПТ!C121*1.2*[1]ОПТ!D121/1000</f>
        <v>26.182320000000001</v>
      </c>
      <c r="K104" s="74">
        <f>[1]ОПТ!D121</f>
        <v>8.59</v>
      </c>
      <c r="L104" s="66"/>
      <c r="M104" s="76" t="str">
        <f>[1]ОПТ!I106</f>
        <v>40Б1</v>
      </c>
      <c r="N104" s="111">
        <f>[1]ОПТ!J106*1.2*[1]ОПТ!L106/1000</f>
        <v>197.51784000000001</v>
      </c>
      <c r="O104" s="73" t="e">
        <f>[1]ОПТ!#REF!*1.2*[1]ОПТ!L107/1000</f>
        <v>#REF!</v>
      </c>
      <c r="P104" s="72">
        <f>[1]ОПТ!K106*1.2*[1]ОПТ!L106/1000</f>
        <v>167.38800000000001</v>
      </c>
      <c r="Q104" s="74">
        <f>[1]ОПТ!L107</f>
        <v>54.7</v>
      </c>
      <c r="R104" s="82"/>
    </row>
    <row r="105" spans="1:23">
      <c r="A105" s="67" t="str">
        <f>[1]ОПТ!A105</f>
        <v xml:space="preserve">Круг ф140 ст40Х АКЦИЯ </v>
      </c>
      <c r="B105" s="72">
        <f>[1]ОПТ!B105*1.2*[1]ОПТ!D105/1000</f>
        <v>346.63679999999999</v>
      </c>
      <c r="C105" s="79" t="e">
        <f>[1]ОПТ!#REF!*1.2*[1]ОПТ!D105/1000</f>
        <v>#REF!</v>
      </c>
      <c r="D105" s="70">
        <f>[1]ОПТ!C105*1.2*[1]ОПТ!D105/1000</f>
        <v>293.76</v>
      </c>
      <c r="E105" s="115">
        <f>[1]ОПТ!D105</f>
        <v>120</v>
      </c>
      <c r="F105" s="66"/>
      <c r="G105" s="67" t="str">
        <f>[1]ОПТ!A122</f>
        <v>№12У(П)    (12м)</v>
      </c>
      <c r="H105" s="72">
        <f>[1]ОПТ!B122*1.2*[1]ОПТ!D122/1000</f>
        <v>39.847655999999986</v>
      </c>
      <c r="I105" s="73" t="e">
        <f>[1]ОПТ!#REF!*1.2*[1]ОПТ!#REF!/1000</f>
        <v>#REF!</v>
      </c>
      <c r="J105" s="72">
        <f>[1]ОПТ!C122*1.2*[1]ОПТ!D122/1000</f>
        <v>33.769199999999998</v>
      </c>
      <c r="K105" s="74">
        <f>[1]ОПТ!D122</f>
        <v>10.7</v>
      </c>
      <c r="L105" s="66"/>
      <c r="M105" s="76" t="str">
        <f>[1]ОПТ!I107</f>
        <v>40Б2</v>
      </c>
      <c r="N105" s="111">
        <f>[1]ОПТ!J107*1.2*[1]ОПТ!L107/1000</f>
        <v>216.87456</v>
      </c>
      <c r="O105" s="73" t="e">
        <f>[1]ОПТ!#REF!*1.2*[1]ОПТ!L108/1000</f>
        <v>#REF!</v>
      </c>
      <c r="P105" s="72">
        <f>[1]ОПТ!K107*1.2*[1]ОПТ!L107/1000</f>
        <v>183.792</v>
      </c>
      <c r="Q105" s="162"/>
      <c r="R105" s="82"/>
      <c r="V105" s="116"/>
      <c r="W105" s="116"/>
    </row>
    <row r="106" spans="1:23">
      <c r="A106" s="215" t="s">
        <v>479</v>
      </c>
      <c r="B106" s="216"/>
      <c r="C106" s="216"/>
      <c r="D106" s="216"/>
      <c r="E106" s="217"/>
      <c r="F106" s="66"/>
      <c r="G106" s="67" t="str">
        <f>[1]ОПТ!A123</f>
        <v>№14У(П)    (12м)</v>
      </c>
      <c r="H106" s="72">
        <f>[1]ОПТ!B123*1.2*[1]ОПТ!D123/1000</f>
        <v>45.806183999999995</v>
      </c>
      <c r="I106" s="73" t="e">
        <f>[1]ОПТ!#REF!*1.2*[1]ОПТ!#REF!/1000</f>
        <v>#REF!</v>
      </c>
      <c r="J106" s="72">
        <f>[1]ОПТ!C123*1.2*[1]ОПТ!D123/1000</f>
        <v>38.818800000000003</v>
      </c>
      <c r="K106" s="74">
        <f>[1]ОПТ!D123</f>
        <v>12.3</v>
      </c>
      <c r="L106" s="66"/>
      <c r="M106" s="215" t="s">
        <v>480</v>
      </c>
      <c r="N106" s="216"/>
      <c r="O106" s="216"/>
      <c r="P106" s="216"/>
      <c r="Q106" s="117"/>
      <c r="R106" s="82"/>
      <c r="V106" s="118"/>
      <c r="W106" s="118"/>
    </row>
    <row r="107" spans="1:23">
      <c r="A107" s="67" t="s">
        <v>312</v>
      </c>
      <c r="B107" s="72">
        <f>[1]ОПТ!B107*1.2*[1]ОПТ!D107/1000</f>
        <v>0.18143999999999999</v>
      </c>
      <c r="C107" s="79" t="e">
        <f>[1]ОПТ!#REF!*1.2*[1]ОПТ!D107/1000</f>
        <v>#REF!</v>
      </c>
      <c r="D107" s="70">
        <f>[1]ОПТ!C107*1.2*[1]ОПТ!D107/1000</f>
        <v>0.16800000000000001</v>
      </c>
      <c r="E107" s="71">
        <f>[1]ОПТ!D107</f>
        <v>5.6000000000000001E-2</v>
      </c>
      <c r="F107" s="66"/>
      <c r="G107" s="67" t="str">
        <f>[1]ОПТ!A124</f>
        <v>№16У(П)    (12м)</v>
      </c>
      <c r="H107" s="72">
        <f>[1]ОПТ!B124*1.2*[1]ОПТ!D124/1000</f>
        <v>56.702303999999998</v>
      </c>
      <c r="I107" s="73" t="e">
        <f>[1]ОПТ!#REF!*1.2*[1]ОПТ!#REF!/1000</f>
        <v>#REF!</v>
      </c>
      <c r="J107" s="72">
        <f>[1]ОПТ!C124*1.2*[1]ОПТ!D124/1000</f>
        <v>48.052799999999998</v>
      </c>
      <c r="K107" s="74">
        <f>[1]ОПТ!D124</f>
        <v>14.2</v>
      </c>
      <c r="L107" s="66"/>
      <c r="M107" s="76" t="str">
        <f>[1]ОПТ!I109</f>
        <v>Оцинкованная        ф1,0 мм</v>
      </c>
      <c r="N107" s="94"/>
      <c r="O107" s="119">
        <v>8.64</v>
      </c>
      <c r="P107" s="120"/>
      <c r="Q107" s="117"/>
      <c r="R107" s="82"/>
      <c r="V107" s="118"/>
      <c r="W107" s="118"/>
    </row>
    <row r="108" spans="1:23">
      <c r="A108" s="67" t="s">
        <v>315</v>
      </c>
      <c r="B108" s="72">
        <f>[1]ОПТ!B108*1.2*[1]ОПТ!D108/1000</f>
        <v>0.32400000000000001</v>
      </c>
      <c r="C108" s="79" t="e">
        <f>[1]ОПТ!#REF!*1.2*[1]ОПТ!D108/1000</f>
        <v>#REF!</v>
      </c>
      <c r="D108" s="70">
        <f>[1]ОПТ!C108*1.2*[1]ОПТ!D108/1000</f>
        <v>0.3</v>
      </c>
      <c r="E108" s="71">
        <f>[1]ОПТ!D108</f>
        <v>0.1</v>
      </c>
      <c r="F108" s="66"/>
      <c r="G108" s="67" t="str">
        <f>[1]ОПТ!A125</f>
        <v>№18У(П)    (12м)</v>
      </c>
      <c r="H108" s="72">
        <f>[1]ОПТ!B125*1.2*[1]ОПТ!D125/1000</f>
        <v>65.549471999999994</v>
      </c>
      <c r="I108" s="73" t="e">
        <f>[1]ОПТ!#REF!*1.2*[1]ОПТ!#REF!/1000</f>
        <v>#REF!</v>
      </c>
      <c r="J108" s="72">
        <f>[1]ОПТ!C125*1.2*[1]ОПТ!D125/1000</f>
        <v>55.550400000000003</v>
      </c>
      <c r="K108" s="74">
        <f>[1]ОПТ!D125</f>
        <v>16.3</v>
      </c>
      <c r="L108" s="66"/>
      <c r="M108" s="76" t="str">
        <f>[1]ОПТ!I110</f>
        <v>Оцинкованная        ф1,2-4 мм</v>
      </c>
      <c r="N108" s="94"/>
      <c r="O108" s="119">
        <v>7.92</v>
      </c>
      <c r="P108" s="120"/>
      <c r="Q108" s="117"/>
      <c r="R108" s="82"/>
      <c r="V108" s="118"/>
      <c r="W108" s="118"/>
    </row>
    <row r="109" spans="1:23">
      <c r="A109" s="67" t="s">
        <v>318</v>
      </c>
      <c r="B109" s="72">
        <f>[1]ОПТ!B109*1.2*[1]ОПТ!D109/1000</f>
        <v>0.52812000000000003</v>
      </c>
      <c r="C109" s="79" t="e">
        <f>[1]ОПТ!#REF!*1.2*[1]ОПТ!D109/1000</f>
        <v>#REF!</v>
      </c>
      <c r="D109" s="70">
        <f>[1]ОПТ!C109*1.2*[1]ОПТ!D109/1000</f>
        <v>0.48899999999999999</v>
      </c>
      <c r="E109" s="71">
        <f>[1]ОПТ!D109</f>
        <v>0.16300000000000001</v>
      </c>
      <c r="F109" s="66"/>
      <c r="G109" s="67" t="str">
        <f>[1]ОПТ!A126</f>
        <v>№20У(П)    (12м)</v>
      </c>
      <c r="H109" s="72">
        <f>[1]ОПТ!B126*1.2*[1]ОПТ!D126/1000</f>
        <v>95.88019199999998</v>
      </c>
      <c r="I109" s="73" t="e">
        <f>[1]ОПТ!#REF!*1.2*[1]ОПТ!#REF!/1000</f>
        <v>#REF!</v>
      </c>
      <c r="J109" s="72">
        <f>[1]ОПТ!C126*1.2*[1]ОПТ!D126/1000</f>
        <v>81.25439999999999</v>
      </c>
      <c r="K109" s="74">
        <f>[1]ОПТ!D126</f>
        <v>18.399999999999999</v>
      </c>
      <c r="L109" s="66"/>
      <c r="M109" s="76" t="str">
        <f>[1]ОПТ!I111</f>
        <v>Черная т/о                ф1,2-4 мм</v>
      </c>
      <c r="N109" s="121"/>
      <c r="O109" s="119">
        <v>6.48</v>
      </c>
      <c r="P109" s="120"/>
      <c r="Q109" s="122"/>
      <c r="R109" s="82"/>
      <c r="V109" s="118"/>
      <c r="W109" s="118"/>
    </row>
    <row r="110" spans="1:23">
      <c r="A110" s="215" t="s">
        <v>481</v>
      </c>
      <c r="B110" s="216"/>
      <c r="C110" s="216"/>
      <c r="D110" s="216"/>
      <c r="E110" s="217"/>
      <c r="F110" s="66"/>
      <c r="G110" s="67" t="str">
        <f>[1]ОПТ!A127</f>
        <v>№22У(П)    (12м)</v>
      </c>
      <c r="H110" s="72">
        <f>[1]ОПТ!B127*1.2*[1]ОПТ!D127/1000</f>
        <v>103.48127999999998</v>
      </c>
      <c r="I110" s="73" t="e">
        <f>[1]ОПТ!#REF!*1.2*[1]ОПТ!#REF!/1000</f>
        <v>#REF!</v>
      </c>
      <c r="J110" s="72">
        <f>[1]ОПТ!C127*1.2*[1]ОПТ!D127/1000</f>
        <v>87.695999999999998</v>
      </c>
      <c r="K110" s="74">
        <f>[1]ОПТ!D127</f>
        <v>21</v>
      </c>
      <c r="L110" s="66"/>
      <c r="M110" s="215" t="s">
        <v>482</v>
      </c>
      <c r="N110" s="216"/>
      <c r="O110" s="216"/>
      <c r="P110" s="216"/>
      <c r="Q110" s="117"/>
      <c r="R110" s="82"/>
      <c r="V110" s="118"/>
      <c r="W110" s="118"/>
    </row>
    <row r="111" spans="1:23">
      <c r="A111" s="67" t="str">
        <f>[1]ОПТ!A111</f>
        <v>10х10        (6м)</v>
      </c>
      <c r="B111" s="72">
        <f>[1]ОПТ!B111*1.2*[1]ОПТ!D111/1000</f>
        <v>2.4833807999999999</v>
      </c>
      <c r="C111" s="73" t="e">
        <f>[1]ОПТ!#REF!*1.2*[1]ОПТ!D111/1000</f>
        <v>#REF!</v>
      </c>
      <c r="D111" s="72">
        <f>[1]ОПТ!C111*1.2*[1]ОПТ!D111/1000</f>
        <v>2.1045599999999998</v>
      </c>
      <c r="E111" s="74">
        <f>[1]ОПТ!D111</f>
        <v>0.79</v>
      </c>
      <c r="F111" s="66"/>
      <c r="G111" s="67" t="str">
        <f>[1]ОПТ!A128</f>
        <v>№24У(П)    (12м)</v>
      </c>
      <c r="H111" s="72">
        <f>[1]ОПТ!B128*1.2*[1]ОПТ!D128/1000</f>
        <v>121.32287999999997</v>
      </c>
      <c r="I111" s="73" t="e">
        <f>[1]ОПТ!#REF!*1.2*[1]ОПТ!#REF!/1000</f>
        <v>#REF!</v>
      </c>
      <c r="J111" s="72">
        <f>[1]ОПТ!C128*1.2*[1]ОПТ!D128/1000</f>
        <v>102.816</v>
      </c>
      <c r="K111" s="74">
        <f>[1]ОПТ!D128</f>
        <v>24</v>
      </c>
      <c r="L111" s="66"/>
      <c r="M111" s="123" t="s">
        <v>327</v>
      </c>
      <c r="N111" s="124"/>
      <c r="O111" s="120"/>
      <c r="P111" s="120">
        <v>28.8</v>
      </c>
      <c r="Q111" s="162"/>
      <c r="R111" s="82"/>
      <c r="V111" s="118"/>
      <c r="W111" s="118"/>
    </row>
    <row r="112" spans="1:23" ht="15" customHeight="1">
      <c r="A112" s="67" t="str">
        <f>[1]ОПТ!A112</f>
        <v>12х12        (6м)</v>
      </c>
      <c r="B112" s="72">
        <f>[1]ОПТ!B112*1.2*[1]ОПТ!D112/1000</f>
        <v>3.6641831999999996</v>
      </c>
      <c r="C112" s="73" t="e">
        <f>[1]ОПТ!#REF!*1.2*[1]ОПТ!D112/1000</f>
        <v>#REF!</v>
      </c>
      <c r="D112" s="72">
        <f>[1]ОПТ!C112*1.2*[1]ОПТ!D112/1000</f>
        <v>3.1052399999999998</v>
      </c>
      <c r="E112" s="74">
        <f>[1]ОПТ!D112</f>
        <v>1.1299999999999999</v>
      </c>
      <c r="F112" s="66"/>
      <c r="G112" s="215" t="s">
        <v>483</v>
      </c>
      <c r="H112" s="216"/>
      <c r="I112" s="216"/>
      <c r="J112" s="216"/>
      <c r="K112" s="217"/>
      <c r="L112" s="66"/>
      <c r="M112" s="215" t="s">
        <v>484</v>
      </c>
      <c r="N112" s="216"/>
      <c r="O112" s="216"/>
      <c r="P112" s="216"/>
      <c r="Q112" s="125"/>
      <c r="R112" s="82"/>
      <c r="V112" s="118"/>
      <c r="W112" s="118"/>
    </row>
    <row r="113" spans="1:23">
      <c r="A113" s="67" t="str">
        <f>[1]ОПТ!A113</f>
        <v>14х14       (6м)</v>
      </c>
      <c r="B113" s="72">
        <f>[1]ОПТ!B113*1.2*[1]ОПТ!D113/1000</f>
        <v>4.8410207999999999</v>
      </c>
      <c r="C113" s="73" t="e">
        <f>[1]ОПТ!#REF!*1.2*[1]ОПТ!D113/1000</f>
        <v>#REF!</v>
      </c>
      <c r="D113" s="72">
        <f>[1]ОПТ!C113*1.2*[1]ОПТ!D113/1000</f>
        <v>4.1025600000000004</v>
      </c>
      <c r="E113" s="74">
        <f>[1]ОПТ!D113</f>
        <v>1.54</v>
      </c>
      <c r="F113" s="66"/>
      <c r="G113" s="67" t="str">
        <f>[1]ОПТ!E101</f>
        <v>20х4          (6м)</v>
      </c>
      <c r="H113" s="72">
        <f>[1]ОПТ!F101*1.2*[1]ОПТ!H101/1000</f>
        <v>2.3476147200000002</v>
      </c>
      <c r="I113" s="79" t="e">
        <f>[1]ОПТ!#REF!*1.2*[1]ОПТ!H101/1000</f>
        <v>#REF!</v>
      </c>
      <c r="J113" s="70">
        <f>[1]ОПТ!G101*1.2*[1]ОПТ!H101/1000</f>
        <v>1.9895039999999999</v>
      </c>
      <c r="K113" s="71">
        <f>[1]ОПТ!H101</f>
        <v>0.628</v>
      </c>
      <c r="L113" s="66"/>
      <c r="M113" s="76" t="str">
        <f>[1]ОПТ!I115</f>
        <v xml:space="preserve">20х20          </v>
      </c>
      <c r="N113" s="126"/>
      <c r="O113" s="126">
        <f t="shared" ref="O113:O120" si="0">N113/1.2*1.35</f>
        <v>0</v>
      </c>
      <c r="P113" s="127">
        <f>[1]ОПТ!K115*1.2</f>
        <v>0.48</v>
      </c>
      <c r="Q113" s="125"/>
      <c r="R113" s="60"/>
      <c r="S113" s="118"/>
      <c r="T113" s="118"/>
      <c r="U113" s="118"/>
      <c r="V113" s="118"/>
      <c r="W113" s="118"/>
    </row>
    <row r="114" spans="1:23" ht="15" customHeight="1">
      <c r="A114" s="67" t="str">
        <f>[1]ОПТ!A114</f>
        <v>16х16       (6м)</v>
      </c>
      <c r="B114" s="72">
        <f>[1]ОПТ!B114*1.2*[1]ОПТ!D114/1000</f>
        <v>6.4323215999999981</v>
      </c>
      <c r="C114" s="73" t="e">
        <f>[1]ОПТ!#REF!*1.2*[1]ОПТ!D114/1000</f>
        <v>#REF!</v>
      </c>
      <c r="D114" s="72">
        <f>[1]ОПТ!C114*1.2*[1]ОПТ!D114/1000</f>
        <v>5.4511199999999986</v>
      </c>
      <c r="E114" s="74">
        <f>[1]ОПТ!D114</f>
        <v>2.0099999999999998</v>
      </c>
      <c r="F114" s="82"/>
      <c r="G114" s="67" t="str">
        <f>[1]ОПТ!E102</f>
        <v>25х4          (6м)</v>
      </c>
      <c r="H114" s="72">
        <f>[1]ОПТ!F102*1.2*[1]ОПТ!H102/1000</f>
        <v>2.8678247999999993</v>
      </c>
      <c r="I114" s="79" t="e">
        <f>[1]ОПТ!#REF!*1.2*[1]ОПТ!H102/1000</f>
        <v>#REF!</v>
      </c>
      <c r="J114" s="70">
        <f>[1]ОПТ!G102*1.2*[1]ОПТ!H102/1000</f>
        <v>2.4303600000000003</v>
      </c>
      <c r="K114" s="71">
        <f>[1]ОПТ!H102</f>
        <v>0.78500000000000003</v>
      </c>
      <c r="L114" s="66"/>
      <c r="M114" s="76" t="str">
        <f>[1]ОПТ!I116</f>
        <v xml:space="preserve">40х20          </v>
      </c>
      <c r="N114" s="126"/>
      <c r="O114" s="126">
        <f t="shared" si="0"/>
        <v>0</v>
      </c>
      <c r="P114" s="127">
        <f>[1]ОПТ!K116*1.2</f>
        <v>0.6</v>
      </c>
      <c r="Q114" s="125"/>
      <c r="R114" s="60"/>
    </row>
    <row r="115" spans="1:23">
      <c r="A115" s="67" t="str">
        <f>[1]ОПТ!A115</f>
        <v>20х20        (6м)</v>
      </c>
      <c r="B115" s="72">
        <f>[1]ОПТ!B115*1.2*[1]ОПТ!D115/1000</f>
        <v>10.893288</v>
      </c>
      <c r="C115" s="73" t="e">
        <f>[1]ОПТ!#REF!*1.2*[1]ОПТ!D115/1000</f>
        <v>#REF!</v>
      </c>
      <c r="D115" s="72">
        <f>[1]ОПТ!C115*1.2*[1]ОПТ!D115/1000</f>
        <v>9.2316000000000003</v>
      </c>
      <c r="E115" s="74">
        <f>[1]ОПТ!D115</f>
        <v>3.14</v>
      </c>
      <c r="F115" s="82"/>
      <c r="G115" s="67" t="str">
        <f>[1]ОПТ!E103</f>
        <v>30х4          (6м)</v>
      </c>
      <c r="H115" s="72">
        <f>[1]ОПТ!F103*1.2*[1]ОПТ!H103/1000</f>
        <v>2.9345183999999995</v>
      </c>
      <c r="I115" s="79" t="e">
        <f>[1]ОПТ!#REF!*1.2*[1]ОПТ!H103/1000</f>
        <v>#REF!</v>
      </c>
      <c r="J115" s="70">
        <f>[1]ОПТ!G103*1.2*[1]ОПТ!H103/1000</f>
        <v>2.4868799999999998</v>
      </c>
      <c r="K115" s="71">
        <f>[1]ОПТ!H103</f>
        <v>0.94199999999999995</v>
      </c>
      <c r="L115" s="82"/>
      <c r="M115" s="76" t="str">
        <f>[1]ОПТ!I117</f>
        <v xml:space="preserve">40х40          </v>
      </c>
      <c r="N115" s="126"/>
      <c r="O115" s="126">
        <f t="shared" si="0"/>
        <v>0</v>
      </c>
      <c r="P115" s="127">
        <f>[1]ОПТ!K117*1.2</f>
        <v>0.86399999999999999</v>
      </c>
      <c r="Q115" s="125"/>
      <c r="R115" s="60"/>
    </row>
    <row r="116" spans="1:23">
      <c r="A116" s="67" t="str">
        <f>[1]ОПТ!A116</f>
        <v>25х25       (6м)</v>
      </c>
      <c r="B116" s="72">
        <f>[1]ОПТ!B116*1.2*[1]ОПТ!D116/1000</f>
        <v>19.820176799999999</v>
      </c>
      <c r="C116" s="73" t="e">
        <f>[1]ОПТ!#REF!*1.2*[1]ОПТ!D116/1000</f>
        <v>#REF!</v>
      </c>
      <c r="D116" s="72">
        <f>[1]ОПТ!C116*1.2*[1]ОПТ!D116/1000</f>
        <v>16.796759999999999</v>
      </c>
      <c r="E116" s="74">
        <f>[1]ОПТ!D116</f>
        <v>5.3</v>
      </c>
      <c r="F116" s="60"/>
      <c r="G116" s="67" t="str">
        <f>[1]ОПТ!E104</f>
        <v>40х4          (6м)</v>
      </c>
      <c r="H116" s="72">
        <f>[1]ОПТ!F104*1.2*[1]ОПТ!H104/1000</f>
        <v>4.1083257599999996</v>
      </c>
      <c r="I116" s="79" t="e">
        <f>[1]ОПТ!#REF!*1.2*[1]ОПТ!H104/1000</f>
        <v>#REF!</v>
      </c>
      <c r="J116" s="70">
        <f>[1]ОПТ!G104*1.2*[1]ОПТ!H104/1000</f>
        <v>3.4816320000000003</v>
      </c>
      <c r="K116" s="71">
        <f>[1]ОПТ!H104</f>
        <v>1.256</v>
      </c>
      <c r="L116" s="82"/>
      <c r="M116" s="76" t="str">
        <f>[1]ОПТ!I118</f>
        <v xml:space="preserve">40х60          </v>
      </c>
      <c r="N116" s="126"/>
      <c r="O116" s="126">
        <f t="shared" si="0"/>
        <v>0</v>
      </c>
      <c r="P116" s="127">
        <f>[1]ОПТ!K118*1.2</f>
        <v>0.96</v>
      </c>
      <c r="Q116" s="125"/>
      <c r="R116" s="60"/>
    </row>
    <row r="117" spans="1:23">
      <c r="A117" s="215" t="s">
        <v>485</v>
      </c>
      <c r="B117" s="216"/>
      <c r="C117" s="216"/>
      <c r="D117" s="216"/>
      <c r="E117" s="217"/>
      <c r="F117" s="60"/>
      <c r="G117" s="67" t="str">
        <f>[1]ОПТ!E105</f>
        <v>50х4          (6м)</v>
      </c>
      <c r="H117" s="72">
        <f>[1]ОПТ!F105*1.2*[1]ОПТ!H105/1000</f>
        <v>4.9797887999999997</v>
      </c>
      <c r="J117" s="70">
        <f>[1]ОПТ!G105*1.2*[1]ОПТ!H105/1000</f>
        <v>4.2201599999999999</v>
      </c>
      <c r="K117" s="71">
        <f>[1]ОПТ!H105</f>
        <v>1.57</v>
      </c>
      <c r="L117" s="60"/>
      <c r="M117" s="76" t="str">
        <f>[1]ОПТ!I119</f>
        <v xml:space="preserve">50х50         </v>
      </c>
      <c r="N117" s="126"/>
      <c r="O117" s="126">
        <f t="shared" si="0"/>
        <v>0</v>
      </c>
      <c r="P117" s="127">
        <f>[1]ОПТ!K119*1.2</f>
        <v>1.08</v>
      </c>
      <c r="Q117" s="125"/>
      <c r="R117" s="60"/>
    </row>
    <row r="118" spans="1:23">
      <c r="A118" s="128">
        <f>[1]ОПТ!A130</f>
        <v>6</v>
      </c>
      <c r="B118" s="111">
        <f>[1]ОПТ!B130*1.2*[1]ОПТ!D130/1000</f>
        <v>0.58763999999999994</v>
      </c>
      <c r="C118" s="73" t="e">
        <f>[1]ОПТ!#REF!*1.2*[1]ОПТ!D130/1000</f>
        <v>#REF!</v>
      </c>
      <c r="D118" s="72">
        <f>[1]ОПТ!C130*1.2*[1]ОПТ!D130/1000</f>
        <v>0.498</v>
      </c>
      <c r="E118" s="74">
        <f>[1]ОПТ!D130</f>
        <v>0.25</v>
      </c>
      <c r="F118" s="60"/>
      <c r="G118" s="67" t="str">
        <f>[1]ОПТ!E106</f>
        <v>60х4         (6м)</v>
      </c>
      <c r="H118" s="72">
        <f>[1]ОПТ!F106*1.2*[1]ОПТ!H106/1000</f>
        <v>6.3224399999999994</v>
      </c>
      <c r="J118" s="70">
        <f>[1]ОПТ!G106*1.2*[1]ОПТ!H106/1000</f>
        <v>5.3579999999999997</v>
      </c>
      <c r="K118" s="71">
        <f>[1]ОПТ!H106</f>
        <v>1.9</v>
      </c>
      <c r="L118" s="60"/>
      <c r="M118" s="76" t="str">
        <f>[1]ОПТ!I120</f>
        <v xml:space="preserve">60х60         </v>
      </c>
      <c r="N118" s="126"/>
      <c r="O118" s="126">
        <f t="shared" si="0"/>
        <v>0</v>
      </c>
      <c r="P118" s="127">
        <f>[1]ОПТ!K120*1.2</f>
        <v>1.32</v>
      </c>
      <c r="Q118" s="125"/>
      <c r="R118" s="60"/>
    </row>
    <row r="119" spans="1:23">
      <c r="A119" s="128">
        <f>[1]ОПТ!A131</f>
        <v>10</v>
      </c>
      <c r="B119" s="111">
        <f>[1]ОПТ!B131*1.2*[1]ОПТ!D131/1000</f>
        <v>1.5983808000000002</v>
      </c>
      <c r="C119" s="73" t="e">
        <f>[1]ОПТ!#REF!*1.2*[1]ОПТ!D131/1000</f>
        <v>#REF!</v>
      </c>
      <c r="D119" s="72">
        <f>[1]ОПТ!C131*1.2*[1]ОПТ!D131/1000</f>
        <v>1.3545600000000002</v>
      </c>
      <c r="E119" s="74">
        <f>[1]ОПТ!D131</f>
        <v>0.68</v>
      </c>
      <c r="F119" s="60"/>
      <c r="G119" s="67" t="str">
        <f>[1]ОПТ!E107</f>
        <v>80х4          (6м)</v>
      </c>
      <c r="H119" s="72">
        <f>[1]ОПТ!F107*1.2*[1]ОПТ!H107/1000</f>
        <v>9.9314841599999983</v>
      </c>
      <c r="J119" s="70">
        <f>[1]ОПТ!G107*1.2*[1]ОПТ!H107/1000</f>
        <v>8.4165120000000009</v>
      </c>
      <c r="K119" s="71">
        <f>[1]ОПТ!H107</f>
        <v>2.496</v>
      </c>
      <c r="L119" s="60"/>
      <c r="M119" s="76" t="str">
        <f>[1]ОПТ!I121</f>
        <v xml:space="preserve">80х80          </v>
      </c>
      <c r="N119" s="126"/>
      <c r="O119" s="126">
        <f t="shared" si="0"/>
        <v>0</v>
      </c>
      <c r="P119" s="127">
        <f>[1]ОПТ!K121*1.2</f>
        <v>2.04</v>
      </c>
      <c r="Q119" s="125"/>
      <c r="R119" s="60"/>
    </row>
    <row r="120" spans="1:23">
      <c r="A120" s="128" t="str">
        <f>[1]ОПТ!A132</f>
        <v>от 12 до 50</v>
      </c>
      <c r="B120" s="128" t="s">
        <v>351</v>
      </c>
      <c r="C120" s="129" t="s">
        <v>351</v>
      </c>
      <c r="D120" s="130" t="s">
        <v>351</v>
      </c>
      <c r="E120" s="131" t="s">
        <v>351</v>
      </c>
      <c r="F120" s="60"/>
      <c r="G120" s="67" t="str">
        <f>[1]ОПТ!E108</f>
        <v>100х4        (6м)</v>
      </c>
      <c r="H120" s="72">
        <f>[1]ОПТ!F108*1.2*[1]ОПТ!H108/1000</f>
        <v>11.663308799999999</v>
      </c>
      <c r="J120" s="70">
        <f>[1]ОПТ!G108*1.2*[1]ОПТ!H108/1000</f>
        <v>9.8841599999999996</v>
      </c>
      <c r="K120" s="71">
        <f>[1]ОПТ!H108</f>
        <v>3.12</v>
      </c>
      <c r="L120" s="60"/>
      <c r="M120" s="76" t="str">
        <f>[1]ОПТ!I122</f>
        <v xml:space="preserve">100х100         </v>
      </c>
      <c r="N120" s="126"/>
      <c r="O120" s="126">
        <f t="shared" si="0"/>
        <v>0</v>
      </c>
      <c r="P120" s="127">
        <f>[1]ОПТ!K122*1.2</f>
        <v>2.04</v>
      </c>
      <c r="Q120" s="125"/>
    </row>
    <row r="121" spans="1:23">
      <c r="A121" s="60"/>
      <c r="C121" s="60"/>
      <c r="D121" s="60"/>
      <c r="E121" s="60"/>
      <c r="F121" s="60"/>
      <c r="G121" s="67" t="str">
        <f>[1]ОПТ!E109</f>
        <v>30х5          (6м)</v>
      </c>
      <c r="H121" s="72">
        <f>[1]ОПТ!F109*1.2*[1]ОПТ!H109/1000</f>
        <v>4.5228455999999984</v>
      </c>
      <c r="J121" s="70">
        <f>[1]ОПТ!G109*1.2*[1]ОПТ!H109/1000</f>
        <v>3.8329199999999997</v>
      </c>
      <c r="K121" s="71">
        <f>[1]ОПТ!H109</f>
        <v>1.17</v>
      </c>
      <c r="M121" s="215" t="s">
        <v>486</v>
      </c>
      <c r="N121" s="216"/>
      <c r="O121" s="216"/>
      <c r="P121" s="216"/>
      <c r="Q121" s="125"/>
    </row>
    <row r="122" spans="1:23" ht="15" customHeight="1">
      <c r="A122" s="60"/>
      <c r="C122" s="60"/>
      <c r="D122" s="60"/>
      <c r="E122" s="60"/>
      <c r="F122" s="60"/>
      <c r="G122" s="67" t="str">
        <f>[1]ОПТ!E110</f>
        <v>40х5          (6м)</v>
      </c>
      <c r="H122" s="72">
        <f>[1]ОПТ!F110*1.2*[1]ОПТ!H110/1000</f>
        <v>5.0273663999999991</v>
      </c>
      <c r="J122" s="70">
        <f>[1]ОПТ!G110*1.2*[1]ОПТ!H110/1000</f>
        <v>4.2604799999999994</v>
      </c>
      <c r="K122" s="71">
        <f>[1]ОПТ!H110</f>
        <v>1.585</v>
      </c>
      <c r="M122" s="76" t="s">
        <v>358</v>
      </c>
      <c r="N122" s="132"/>
      <c r="O122" s="132"/>
      <c r="P122" s="127">
        <f>[1]ОПТ!K124*1.2</f>
        <v>1.1759999999999999</v>
      </c>
      <c r="Q122" s="125"/>
    </row>
    <row r="123" spans="1:23" ht="15.75" customHeight="1">
      <c r="A123" s="60"/>
      <c r="C123" s="60"/>
      <c r="D123" s="60"/>
      <c r="E123" s="60"/>
      <c r="F123" s="60"/>
      <c r="G123" s="67" t="str">
        <f>[1]ОПТ!E111</f>
        <v>50х5          (6м)</v>
      </c>
      <c r="H123" s="72">
        <f>[1]ОПТ!F111*1.2*[1]ОПТ!H111/1000</f>
        <v>6.1151375999999997</v>
      </c>
      <c r="J123" s="70">
        <f>[1]ОПТ!G111*1.2*[1]ОПТ!H111/1000</f>
        <v>5.1823200000000007</v>
      </c>
      <c r="K123" s="71">
        <f>[1]ОПТ!H111</f>
        <v>1.9630000000000001</v>
      </c>
      <c r="M123" s="76" t="s">
        <v>360</v>
      </c>
      <c r="N123" s="132"/>
      <c r="O123" s="132"/>
      <c r="P123" s="127">
        <f>[1]ОПТ!K125*1.2</f>
        <v>1.1879999999999999</v>
      </c>
      <c r="Q123" s="162"/>
    </row>
    <row r="124" spans="1:23" ht="15" customHeight="1">
      <c r="A124" s="60"/>
      <c r="C124" s="60"/>
      <c r="D124" s="60"/>
      <c r="E124" s="60"/>
      <c r="G124" s="67" t="str">
        <f>[1]ОПТ!E112</f>
        <v>60х5          (6м)</v>
      </c>
      <c r="H124" s="72">
        <f>[1]ОПТ!F112*1.2*[1]ОПТ!H112/1000</f>
        <v>8.0516591999999996</v>
      </c>
      <c r="J124" s="70">
        <f>[1]ОПТ!G112*1.2*[1]ОПТ!H112/1000</f>
        <v>6.8234399999999997</v>
      </c>
      <c r="K124" s="71">
        <f>[1]ОПТ!H112</f>
        <v>2.34</v>
      </c>
      <c r="M124" s="133" t="s">
        <v>364</v>
      </c>
      <c r="N124" s="161"/>
      <c r="O124" s="161"/>
      <c r="P124" s="161"/>
      <c r="Q124" s="134"/>
    </row>
    <row r="125" spans="1:23" ht="15" customHeight="1">
      <c r="G125" s="67" t="str">
        <f>[1]ОПТ!E113</f>
        <v>80х5          (6м)</v>
      </c>
      <c r="H125" s="72">
        <f>[1]ОПТ!F113*1.2*[1]ОПТ!H113/1000</f>
        <v>12.281817599999998</v>
      </c>
      <c r="J125" s="70">
        <f>[1]ОПТ!G113*1.2*[1]ОПТ!H113/1000</f>
        <v>10.40832</v>
      </c>
      <c r="K125" s="71">
        <f>[1]ОПТ!H113</f>
        <v>3.12</v>
      </c>
      <c r="M125" s="159"/>
      <c r="N125" s="159"/>
      <c r="O125" s="159"/>
      <c r="P125" s="159"/>
      <c r="Q125" s="159"/>
    </row>
    <row r="126" spans="1:23" ht="15" customHeight="1">
      <c r="G126" s="67" t="str">
        <f>[1]ОПТ!E114</f>
        <v>100х5        (6м)</v>
      </c>
      <c r="H126" s="72">
        <f>[1]ОПТ!F114*1.2*[1]ОПТ!H114/1000</f>
        <v>15.517943999999998</v>
      </c>
      <c r="J126" s="70">
        <f>[1]ОПТ!G114*1.2*[1]ОПТ!H114/1000</f>
        <v>13.150799999999998</v>
      </c>
      <c r="K126" s="71">
        <f>[1]ОПТ!H114</f>
        <v>3.9</v>
      </c>
      <c r="M126" s="155"/>
      <c r="N126" s="155"/>
      <c r="O126" s="155"/>
      <c r="P126" s="155"/>
      <c r="Q126" s="155"/>
    </row>
    <row r="127" spans="1:23" ht="15" customHeight="1">
      <c r="G127" s="67" t="str">
        <f>[1]ОПТ!E115</f>
        <v>150х5        (6м)</v>
      </c>
      <c r="H127" s="72">
        <f>[1]ОПТ!F115*1.2*[1]ОПТ!H115/1000</f>
        <v>23.939603999999996</v>
      </c>
      <c r="J127" s="70">
        <f>[1]ОПТ!G115*1.2*[1]ОПТ!H115/1000</f>
        <v>20.287800000000001</v>
      </c>
      <c r="K127" s="71">
        <f>[1]ОПТ!H115</f>
        <v>5.85</v>
      </c>
      <c r="M127" s="155"/>
      <c r="N127" s="155"/>
      <c r="O127" s="155"/>
      <c r="P127" s="155"/>
      <c r="Q127" s="155"/>
    </row>
    <row r="128" spans="1:23" ht="15" customHeight="1">
      <c r="G128" s="67" t="str">
        <f>[1]ОПТ!E116</f>
        <v>25х6          (6м)</v>
      </c>
      <c r="H128" s="72">
        <f>[1]ОПТ!F116*1.2*[1]ОПТ!H116/1000</f>
        <v>4.2743375999999991</v>
      </c>
      <c r="J128" s="70">
        <f>[1]ОПТ!G116*1.2*[1]ОПТ!H116/1000</f>
        <v>3.6223199999999998</v>
      </c>
      <c r="K128" s="71">
        <f>[1]ОПТ!H116</f>
        <v>1.17</v>
      </c>
      <c r="M128" s="155"/>
      <c r="N128" s="155"/>
      <c r="O128" s="155"/>
      <c r="P128" s="155"/>
      <c r="Q128" s="155"/>
    </row>
    <row r="129" spans="7:17" ht="15" customHeight="1">
      <c r="G129" s="67" t="str">
        <f>[1]ОПТ!E117</f>
        <v>40х6          (6м)</v>
      </c>
      <c r="H129" s="72">
        <f>[1]ОПТ!F117*1.2*[1]ОПТ!H117/1000</f>
        <v>6.1762521599999989</v>
      </c>
      <c r="J129" s="70">
        <f>[1]ОПТ!G117*1.2*[1]ОПТ!H117/1000</f>
        <v>5.2341119999999997</v>
      </c>
      <c r="K129" s="71">
        <f>[1]ОПТ!H117</f>
        <v>1.8720000000000001</v>
      </c>
      <c r="M129" s="155"/>
      <c r="N129" s="155"/>
      <c r="O129" s="155"/>
      <c r="P129" s="155"/>
      <c r="Q129" s="155"/>
    </row>
    <row r="130" spans="7:17" ht="15" customHeight="1">
      <c r="G130" s="67" t="str">
        <f>[1]ОПТ!E118</f>
        <v>50х6          (6м)</v>
      </c>
      <c r="H130" s="72">
        <f>[1]ОПТ!F118*1.2*[1]ОПТ!H118/1000</f>
        <v>8.0185247999999998</v>
      </c>
      <c r="J130" s="70">
        <f>[1]ОПТ!G118*1.2*[1]ОПТ!H118/1000</f>
        <v>6.7953599999999996</v>
      </c>
      <c r="K130" s="71">
        <f>[1]ОПТ!H118</f>
        <v>2.34</v>
      </c>
      <c r="M130" s="155"/>
      <c r="N130" s="155"/>
      <c r="O130" s="155"/>
      <c r="P130" s="155"/>
      <c r="Q130" s="155"/>
    </row>
    <row r="131" spans="7:17" ht="15" customHeight="1">
      <c r="G131" s="67" t="str">
        <f>[1]ОПТ!E119</f>
        <v>60х6          (6м)</v>
      </c>
      <c r="H131" s="72">
        <f>[1]ОПТ!F119*1.2*[1]ОПТ!H119/1000</f>
        <v>9.1236844799999997</v>
      </c>
      <c r="J131" s="70">
        <f>[1]ОПТ!G119*1.2*[1]ОПТ!H119/1000</f>
        <v>7.731936000000001</v>
      </c>
      <c r="K131" s="71">
        <f>[1]ОПТ!H119</f>
        <v>2.8260000000000001</v>
      </c>
      <c r="M131" s="155"/>
      <c r="N131" s="155"/>
      <c r="O131" s="155"/>
      <c r="P131" s="155"/>
      <c r="Q131" s="155"/>
    </row>
    <row r="132" spans="7:17" ht="18">
      <c r="G132" s="67" t="str">
        <f>[1]ОПТ!E120</f>
        <v>80х6          (6м)</v>
      </c>
      <c r="H132" s="72">
        <f>[1]ОПТ!F120*1.2*[1]ОПТ!H120/1000</f>
        <v>14.672591999999998</v>
      </c>
      <c r="J132" s="70">
        <f>[1]ОПТ!G120*1.2*[1]ОПТ!H120/1000</f>
        <v>12.4344</v>
      </c>
      <c r="K132" s="71">
        <f>[1]ОПТ!H120</f>
        <v>3.7679999999999998</v>
      </c>
      <c r="M132" s="155"/>
      <c r="N132" s="155"/>
      <c r="O132" s="155"/>
      <c r="P132" s="155"/>
      <c r="Q132" s="155"/>
    </row>
    <row r="133" spans="7:17" ht="18">
      <c r="G133" s="67" t="str">
        <f>[1]ОПТ!E121</f>
        <v>100х6        (6м)</v>
      </c>
      <c r="H133" s="72">
        <f>[1]ОПТ!F121*1.2*[1]ОПТ!H121/1000</f>
        <v>18.073965600000001</v>
      </c>
      <c r="J133" s="70">
        <f>[1]ОПТ!G121*1.2*[1]ОПТ!H121/1000</f>
        <v>15.31692</v>
      </c>
      <c r="K133" s="71">
        <f>[1]ОПТ!H121</f>
        <v>4.71</v>
      </c>
      <c r="M133" s="155"/>
      <c r="N133" s="155"/>
      <c r="O133" s="155"/>
      <c r="P133" s="155"/>
      <c r="Q133" s="155"/>
    </row>
    <row r="134" spans="7:17">
      <c r="G134" s="67" t="str">
        <f>[1]ОПТ!E122</f>
        <v>40х8          (6м)</v>
      </c>
      <c r="H134" s="72">
        <f>[1]ОПТ!F122*1.2*[1]ОПТ!H122/1000</f>
        <v>9.1185868799999987</v>
      </c>
      <c r="J134" s="70">
        <f>[1]ОПТ!G122*1.2*[1]ОПТ!H122/1000</f>
        <v>7.7276160000000003</v>
      </c>
      <c r="K134" s="71">
        <f>[1]ОПТ!H122</f>
        <v>2.496</v>
      </c>
      <c r="M134" s="60"/>
      <c r="O134" s="60"/>
      <c r="P134" s="60"/>
      <c r="Q134" s="60"/>
    </row>
    <row r="135" spans="7:17">
      <c r="G135" s="67" t="str">
        <f>[1]ОПТ!E123</f>
        <v>50х8          (6м)</v>
      </c>
      <c r="H135" s="72">
        <f>[1]ОПТ!F123*1.2*[1]ОПТ!H123/1000</f>
        <v>11.884204799999999</v>
      </c>
      <c r="J135" s="70">
        <f>[1]ОПТ!G123*1.2*[1]ОПТ!H123/1000</f>
        <v>10.07136</v>
      </c>
      <c r="K135" s="71">
        <f>[1]ОПТ!H123</f>
        <v>3.12</v>
      </c>
      <c r="M135" s="60"/>
      <c r="O135" s="60"/>
      <c r="P135" s="60"/>
      <c r="Q135" s="60"/>
    </row>
    <row r="136" spans="7:17">
      <c r="G136" s="67" t="str">
        <f>[1]ОПТ!E124</f>
        <v>60х8          (6м)</v>
      </c>
      <c r="H136" s="72">
        <f>[1]ОПТ!F124*1.2*[1]ОПТ!H124/1000</f>
        <v>12.911880959999998</v>
      </c>
      <c r="J136" s="70">
        <f>[1]ОПТ!G124*1.2*[1]ОПТ!H124/1000</f>
        <v>10.942271999999999</v>
      </c>
      <c r="K136" s="71">
        <f>[1]ОПТ!H124</f>
        <v>3.7679999999999998</v>
      </c>
      <c r="M136" s="60"/>
      <c r="O136" s="60"/>
      <c r="P136" s="60"/>
      <c r="Q136" s="60"/>
    </row>
    <row r="137" spans="7:17">
      <c r="G137" s="67" t="str">
        <f>[1]ОПТ!E125</f>
        <v>80х8          (6м)</v>
      </c>
      <c r="H137" s="72">
        <f>[1]ОПТ!F125*1.2*[1]ОПТ!H125/1000</f>
        <v>20.274854399999999</v>
      </c>
      <c r="J137" s="70">
        <f>[1]ОПТ!G125*1.2*[1]ОПТ!H125/1000</f>
        <v>17.182080000000003</v>
      </c>
      <c r="K137" s="71">
        <f>[1]ОПТ!H125</f>
        <v>5.024</v>
      </c>
      <c r="M137" s="60"/>
      <c r="O137" s="60"/>
      <c r="P137" s="60"/>
      <c r="Q137" s="60"/>
    </row>
    <row r="138" spans="7:17">
      <c r="G138" s="67" t="str">
        <f>[1]ОПТ!E126</f>
        <v>100х8          (6м)</v>
      </c>
      <c r="H138" s="72">
        <f>[1]ОПТ!F126*1.2*[1]ОПТ!H126/1000</f>
        <v>20.940940799999996</v>
      </c>
      <c r="J138" s="70">
        <f>[1]ОПТ!G126*1.2*[1]ОПТ!H126/1000</f>
        <v>17.746560000000002</v>
      </c>
      <c r="K138" s="71">
        <f>[1]ОПТ!H126</f>
        <v>6.24</v>
      </c>
      <c r="M138" s="60"/>
      <c r="O138" s="60"/>
      <c r="P138" s="60"/>
    </row>
    <row r="139" spans="7:17">
      <c r="G139" s="160" t="s">
        <v>487</v>
      </c>
      <c r="H139" s="161"/>
      <c r="I139" s="161"/>
      <c r="J139" s="161"/>
      <c r="K139" s="162"/>
    </row>
  </sheetData>
  <mergeCells count="36">
    <mergeCell ref="A72:E72"/>
    <mergeCell ref="A90:E90"/>
    <mergeCell ref="A117:E117"/>
    <mergeCell ref="G94:K94"/>
    <mergeCell ref="M121:P121"/>
    <mergeCell ref="G100:K100"/>
    <mergeCell ref="A106:E106"/>
    <mergeCell ref="M106:P106"/>
    <mergeCell ref="A110:E110"/>
    <mergeCell ref="M110:P110"/>
    <mergeCell ref="G112:K112"/>
    <mergeCell ref="M112:P112"/>
    <mergeCell ref="M52:Q52"/>
    <mergeCell ref="G56:K56"/>
    <mergeCell ref="M56:Q56"/>
    <mergeCell ref="A66:E66"/>
    <mergeCell ref="G66:K66"/>
    <mergeCell ref="M61:Q61"/>
    <mergeCell ref="M64:Q64"/>
    <mergeCell ref="R9:U9"/>
    <mergeCell ref="R10:U10"/>
    <mergeCell ref="M13:Q13"/>
    <mergeCell ref="M40:Q40"/>
    <mergeCell ref="G47:K47"/>
    <mergeCell ref="G35:K35"/>
    <mergeCell ref="M35:Q35"/>
    <mergeCell ref="A4:E4"/>
    <mergeCell ref="G4:K4"/>
    <mergeCell ref="M4:Q4"/>
    <mergeCell ref="M5:Q5"/>
    <mergeCell ref="R4:U4"/>
    <mergeCell ref="A1:A2"/>
    <mergeCell ref="C1:L2"/>
    <mergeCell ref="M1:Q2"/>
    <mergeCell ref="R1:S1"/>
    <mergeCell ref="R3:U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ОПТ</vt:lpstr>
      <vt:lpstr>ОПТ 2</vt:lpstr>
      <vt:lpstr>ОПТ 3 </vt:lpstr>
      <vt:lpstr>Розница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2025-02-20T11:08:46Z</dcterms:modified>
</cp:coreProperties>
</file>